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824" firstSheet="14" activeTab="23"/>
  </bookViews>
  <sheets>
    <sheet name="Приходи" sheetId="1" r:id="rId1"/>
    <sheet name="Расходи" sheetId="2" r:id="rId2"/>
    <sheet name="Прилог 1 Претходна година" sheetId="3" r:id="rId3"/>
    <sheet name="Прилог 1а Претходна година" sheetId="4" r:id="rId4"/>
    <sheet name="Прилог 1б Претходна година" sheetId="5" r:id="rId5"/>
    <sheet name="Прилог 2" sheetId="6" r:id="rId6"/>
    <sheet name="Прилог 2 наставак" sheetId="7" r:id="rId7"/>
    <sheet name="Прилог 3 Биланс стања план" sheetId="8" r:id="rId8"/>
    <sheet name="Прилог 3а Биланс успеха план" sheetId="9" r:id="rId9"/>
    <sheet name="Прилог 3бТок.готовине-план" sheetId="10" r:id="rId10"/>
    <sheet name="Прилог 4 Субвенције" sheetId="11" r:id="rId11"/>
    <sheet name="Прилог 5 Трошкови запослених" sheetId="12" r:id="rId12"/>
    <sheet name="Прилог 6" sheetId="13" r:id="rId13"/>
    <sheet name="Прилог 7" sheetId="14" r:id="rId14"/>
    <sheet name="Прилог 8 Динамика запошљавања" sheetId="15" r:id="rId15"/>
    <sheet name="Прилог 9 Зараде" sheetId="16" r:id="rId16"/>
    <sheet name="Прилог 9a" sheetId="17" r:id="rId17"/>
    <sheet name="Прилог 10" sheetId="18" r:id="rId18"/>
    <sheet name="Прилог 11" sheetId="19" r:id="rId19"/>
    <sheet name="Прилог 12" sheetId="20" r:id="rId20"/>
    <sheet name="Прилог 13" sheetId="21" r:id="rId21"/>
    <sheet name="Прилог 14" sheetId="22" r:id="rId22"/>
    <sheet name="Прилог 15" sheetId="23" r:id="rId23"/>
    <sheet name="Прилог 16" sheetId="24" r:id="rId24"/>
  </sheets>
  <definedNames>
    <definedName name="_xlfn.IFERROR" hidden="1">#NAME?</definedName>
    <definedName name="_xlnm.Print_Area" localSheetId="17">'Прилог 10'!$B$2:$L$43</definedName>
    <definedName name="_xlnm.Print_Area" localSheetId="18">'Прилог 11'!$B$2:$L$44</definedName>
    <definedName name="_xlnm.Print_Area" localSheetId="19">'Прилог 12'!$B$2:$Q$26</definedName>
    <definedName name="_xlnm.Print_Area" localSheetId="20">'Прилог 13'!$B$3:$J$90</definedName>
    <definedName name="_xlnm.Print_Area" localSheetId="21">'Прилог 14'!$A$3:$N$35</definedName>
    <definedName name="_xlnm.Print_Area" localSheetId="22">'Прилог 15'!$A$2:$H$20</definedName>
    <definedName name="_xlnm.Print_Area" localSheetId="3">'Прилог 1а Претходна година'!$B$2:$F$84</definedName>
    <definedName name="_xlnm.Print_Area" localSheetId="4">'Прилог 1б Претходна година'!$C$3:$F$59</definedName>
    <definedName name="_xlnm.Print_Area" localSheetId="5">'Прилог 2'!$A$1:$F$50</definedName>
    <definedName name="_xlnm.Print_Area" localSheetId="7">'Прилог 3 Биланс стања план'!$B$1:$I$147</definedName>
    <definedName name="_xlnm.Print_Area" localSheetId="9">'Прилог 3бТок.готовине-план'!$B$3:$G$58</definedName>
    <definedName name="_xlnm.Print_Area" localSheetId="11">'Прилог 5 Трошкови запослених'!$B$2:$I$41</definedName>
    <definedName name="_xlnm.Print_Area" localSheetId="13">'Прилог 7'!$B$2:$L$32</definedName>
    <definedName name="_xlnm.Print_Area" localSheetId="14">'Прилог 8 Динамика запошљавања'!$B$2:$I$33</definedName>
    <definedName name="_xlnm.Print_Area" localSheetId="15">'Прилог 9 Зараде'!$A$2:$N$70</definedName>
    <definedName name="_xlnm.Print_Titles" localSheetId="2">'Прилог 1 Претходна година'!$5:$6</definedName>
    <definedName name="_xlnm.Print_Titles" localSheetId="3">'Прилог 1а Претходна година'!$8:$9</definedName>
    <definedName name="_xlnm.Print_Titles" localSheetId="4">'Прилог 1б Претходна година'!$7:$8</definedName>
    <definedName name="_xlnm.Print_Titles" localSheetId="7">'Прилог 3 Биланс стања план'!$5:$7</definedName>
    <definedName name="_xlnm.Print_Titles" localSheetId="8">'Прилог 3а Биланс успеха план'!$8:$9</definedName>
  </definedNames>
  <calcPr fullCalcOnLoad="1"/>
</workbook>
</file>

<file path=xl/sharedStrings.xml><?xml version="1.0" encoding="utf-8"?>
<sst xmlns="http://schemas.openxmlformats.org/spreadsheetml/2006/main" count="2060" uniqueCount="1091">
  <si>
    <t xml:space="preserve">Квалификациона структура </t>
  </si>
  <si>
    <t>Старосна структура</t>
  </si>
  <si>
    <t>Редни број</t>
  </si>
  <si>
    <t>ВСС</t>
  </si>
  <si>
    <t xml:space="preserve">До 30 година </t>
  </si>
  <si>
    <t>До 5 година</t>
  </si>
  <si>
    <t>ВС</t>
  </si>
  <si>
    <t>5 до 10</t>
  </si>
  <si>
    <t>ВКВ</t>
  </si>
  <si>
    <t xml:space="preserve">40 до 50 </t>
  </si>
  <si>
    <t>10 до 15</t>
  </si>
  <si>
    <t>ССС</t>
  </si>
  <si>
    <t xml:space="preserve">50 до 60 </t>
  </si>
  <si>
    <t>15 до 20</t>
  </si>
  <si>
    <t>КВ</t>
  </si>
  <si>
    <t>20 до 25</t>
  </si>
  <si>
    <t>ПК</t>
  </si>
  <si>
    <t>25 до 30</t>
  </si>
  <si>
    <t>НК</t>
  </si>
  <si>
    <t>Просечна старост</t>
  </si>
  <si>
    <t>30 до 35</t>
  </si>
  <si>
    <t>УКУПНО</t>
  </si>
  <si>
    <t>Преко 35</t>
  </si>
  <si>
    <t>Остало</t>
  </si>
  <si>
    <t xml:space="preserve">Планирано </t>
  </si>
  <si>
    <t>СРЕДСТВА ЗА ПОСЕБНЕ НАМЕНЕ</t>
  </si>
  <si>
    <t>Позиција</t>
  </si>
  <si>
    <t>Спонзорство</t>
  </si>
  <si>
    <t>Донације</t>
  </si>
  <si>
    <t>Хуманитарне активности</t>
  </si>
  <si>
    <t>Спортске активности</t>
  </si>
  <si>
    <t>Реклама и пропаганда</t>
  </si>
  <si>
    <t>Б. ТОКОВИ ГОТОВИНЕ ИЗ АКТИВНОСТИ ИНВЕСТИРАЊА</t>
  </si>
  <si>
    <t>1. Продаја акција и удела (нето приливи)</t>
  </si>
  <si>
    <t>3. Остали финансијски пласмани (нето приливи)</t>
  </si>
  <si>
    <t>4. Примљене камате из активности инвестирања</t>
  </si>
  <si>
    <t>5. Примљене дивиденде</t>
  </si>
  <si>
    <t>1. Куповина акција и удела (нето одливи)</t>
  </si>
  <si>
    <t>3. Остали финансијски пласмани (нето одливи)</t>
  </si>
  <si>
    <t>В. ТОКОВИ ГОТОВИНЕ ИЗ АКТИВНОСТИ ФИНАНСИРАЊА</t>
  </si>
  <si>
    <t>1. Увећање основног капитала</t>
  </si>
  <si>
    <t>1. Откуп сопствених акција и удела</t>
  </si>
  <si>
    <t>Добра</t>
  </si>
  <si>
    <t>Услуге</t>
  </si>
  <si>
    <t>Радови</t>
  </si>
  <si>
    <t>ПАСИВА</t>
  </si>
  <si>
    <t>14</t>
  </si>
  <si>
    <t>24</t>
  </si>
  <si>
    <t>АОП</t>
  </si>
  <si>
    <t xml:space="preserve">Дневнице на службеном путу </t>
  </si>
  <si>
    <t xml:space="preserve">Накнаде трошкова на службеном путу
 </t>
  </si>
  <si>
    <t>ИЗВЕШТАЈ О ТОКОВИМА ГОТОВИНЕ</t>
  </si>
  <si>
    <t>1. Продаја и примљени аванси</t>
  </si>
  <si>
    <t>2. Примљене камате из пословних активности</t>
  </si>
  <si>
    <t>3. Остали приливи из редовног пословања</t>
  </si>
  <si>
    <t>1. Исплате добављачима и дати аванси</t>
  </si>
  <si>
    <t>3. Плаћене камате</t>
  </si>
  <si>
    <t>4. Порез на добитак</t>
  </si>
  <si>
    <t xml:space="preserve">ТРОШКОВИ ЗАПОСЛЕНИХ </t>
  </si>
  <si>
    <t>у динарима</t>
  </si>
  <si>
    <t>Р. бр.</t>
  </si>
  <si>
    <t>Трошкови запослених</t>
  </si>
  <si>
    <t>Број запослених</t>
  </si>
  <si>
    <t>Накнаде по уговору о делу</t>
  </si>
  <si>
    <t>Накнаде по ауторским уговорима</t>
  </si>
  <si>
    <t>Накнаде по уговору о привременим и повременим пословима</t>
  </si>
  <si>
    <t>Накнаде физичким лицима по основу осталих уговора</t>
  </si>
  <si>
    <t>Превоз запослених на посао и са посла</t>
  </si>
  <si>
    <t>Отпремнина за одлазак у пензију</t>
  </si>
  <si>
    <t>Јубиларне награде</t>
  </si>
  <si>
    <t>Смештај и исхрана на терену</t>
  </si>
  <si>
    <t>Помоћ радницима и породици радника</t>
  </si>
  <si>
    <t>Стипендије</t>
  </si>
  <si>
    <t>Остале накнаде трошкова запосленима и осталим физичким лицима</t>
  </si>
  <si>
    <t>Основ одлива/пријема кадрова</t>
  </si>
  <si>
    <t>ДИНАМИКА ЗАПОШЉАВАЊА</t>
  </si>
  <si>
    <t>Опис</t>
  </si>
  <si>
    <t>Износ</t>
  </si>
  <si>
    <t>Репрезентација</t>
  </si>
  <si>
    <t>1</t>
  </si>
  <si>
    <t>Сопствена средства</t>
  </si>
  <si>
    <t>Позајмљена средства</t>
  </si>
  <si>
    <t>2</t>
  </si>
  <si>
    <t>3</t>
  </si>
  <si>
    <t>Година почетка финансирања пројекта</t>
  </si>
  <si>
    <t>Година завршетка финансирања пројекта</t>
  </si>
  <si>
    <t>Укупна вредност пројекта</t>
  </si>
  <si>
    <t>4</t>
  </si>
  <si>
    <t>5</t>
  </si>
  <si>
    <t>6</t>
  </si>
  <si>
    <t>7</t>
  </si>
  <si>
    <t>9</t>
  </si>
  <si>
    <t>10</t>
  </si>
  <si>
    <t>11</t>
  </si>
  <si>
    <t>12</t>
  </si>
  <si>
    <t>ПОЗИЦИЈА</t>
  </si>
  <si>
    <t>1. Основна зарада по акцији</t>
  </si>
  <si>
    <t>1.</t>
  </si>
  <si>
    <t>2.</t>
  </si>
  <si>
    <t>3.</t>
  </si>
  <si>
    <t>4.</t>
  </si>
  <si>
    <t>5.</t>
  </si>
  <si>
    <t>6.</t>
  </si>
  <si>
    <t>7.</t>
  </si>
  <si>
    <t>АКТИВА</t>
  </si>
  <si>
    <t>Накнаде члановима скупштине</t>
  </si>
  <si>
    <t>НОВОЗАПОСЛЕНИ</t>
  </si>
  <si>
    <t>ПОСЛОВОДСТВО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</si>
  <si>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</si>
  <si>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</si>
  <si>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</si>
  <si>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</si>
  <si>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</si>
  <si>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</si>
  <si>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</si>
  <si>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</si>
  <si>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</si>
  <si>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</si>
  <si>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</si>
  <si>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</si>
  <si>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ПРОСЕК</t>
  </si>
  <si>
    <t>51 осим 513</t>
  </si>
  <si>
    <t>541 до 549</t>
  </si>
  <si>
    <t>663 и 664</t>
  </si>
  <si>
    <t>1. Финансијски расходи из односа са матичним и зависним правним лицима</t>
  </si>
  <si>
    <t>2. Финансијски расходи из односа са осталим повезаним правним лицима</t>
  </si>
  <si>
    <t>566 и 569</t>
  </si>
  <si>
    <t>683 и 685</t>
  </si>
  <si>
    <t>583 и 585</t>
  </si>
  <si>
    <t>57 и 58, осим 583 и 585</t>
  </si>
  <si>
    <t>2. Дугорочни кредити (нето приливи)</t>
  </si>
  <si>
    <t>3. Краткорочни кредити (нето приливи)</t>
  </si>
  <si>
    <t>4. Остале дугорочне обавезе</t>
  </si>
  <si>
    <t>5. Остале краткорочне обавезе</t>
  </si>
  <si>
    <t>И. НЕГАТИВНЕ КУРСНЕ РАЗЛИКЕ ПО ОСНОВУ ПРЕРАЧУНА ГОТОВИНЕ</t>
  </si>
  <si>
    <t>А. УПИСАНИ А НЕУПЛАЋЕНИ КАПИТАЛ</t>
  </si>
  <si>
    <t>3. Гудвил</t>
  </si>
  <si>
    <t>4. Остала нематеријална имовина</t>
  </si>
  <si>
    <t>5. Нематеријална имовина у припреми</t>
  </si>
  <si>
    <t>6. Аванси за нематеријалну имовину</t>
  </si>
  <si>
    <t>1. Земљиште</t>
  </si>
  <si>
    <t>2. Грађевински објекти</t>
  </si>
  <si>
    <t>3. Постројења и опрема</t>
  </si>
  <si>
    <t>4. Инвестиционе некретнине</t>
  </si>
  <si>
    <t>5. Остале некретнине, постројења и опрема</t>
  </si>
  <si>
    <t>8. Аванси за некретнине, постројења и опрему</t>
  </si>
  <si>
    <t>1. Шуме и вишегодишњи засади</t>
  </si>
  <si>
    <t>2. Основно стадо</t>
  </si>
  <si>
    <t>3. Биолошка средства у припреми</t>
  </si>
  <si>
    <t>4. Аванси за биолошка средства</t>
  </si>
  <si>
    <t>1. Учешћа у капиталу зависних правних лица</t>
  </si>
  <si>
    <t>В. ОДЛОЖЕНА ПОРЕСКА СРЕДСТВА</t>
  </si>
  <si>
    <t>Класа 1</t>
  </si>
  <si>
    <t>2. Недовршена производња и недовршене услуге</t>
  </si>
  <si>
    <t>3. Готови производи</t>
  </si>
  <si>
    <t>13</t>
  </si>
  <si>
    <t>4. Роба</t>
  </si>
  <si>
    <t>15</t>
  </si>
  <si>
    <t>6. Плаћени аванси за залихе и услуге</t>
  </si>
  <si>
    <t>21</t>
  </si>
  <si>
    <t>22</t>
  </si>
  <si>
    <t>27</t>
  </si>
  <si>
    <t>Ђ. ВАНБИЛАНСНА АКТИВА</t>
  </si>
  <si>
    <t>1. Акцијски капитал</t>
  </si>
  <si>
    <t>3. Улози</t>
  </si>
  <si>
    <t>4. Државни капитал</t>
  </si>
  <si>
    <t>5. Друштвени капитал</t>
  </si>
  <si>
    <t>6. Задружни удели</t>
  </si>
  <si>
    <t>7. Емисиона премија</t>
  </si>
  <si>
    <t>8. Остали основни капитал</t>
  </si>
  <si>
    <t>IV. РЕЗЕРВЕ</t>
  </si>
  <si>
    <t>33 осим 330</t>
  </si>
  <si>
    <t>1. Резервисања за трошкове у гарантном року</t>
  </si>
  <si>
    <t>3. Резервисања за трошкове реструктурирања</t>
  </si>
  <si>
    <t>4. Резервисања за накнаде и друге бенефиције запослених</t>
  </si>
  <si>
    <t>402 и 409</t>
  </si>
  <si>
    <t>6. Остала дугорочна резервисања</t>
  </si>
  <si>
    <t>1. Обавезе које се могу конвертовати у капитал</t>
  </si>
  <si>
    <t>2. Обавезе према матичним и зависним правним лицима</t>
  </si>
  <si>
    <t>49 осим 498</t>
  </si>
  <si>
    <t>И  З  Н  О  С</t>
  </si>
  <si>
    <t>Маса НЕТО зарада (зарада по одбитку припадајућих пореза и доприноса на терет запосленог)</t>
  </si>
  <si>
    <t>Маса БРУТО 1  зарада (зарада са припадајућим порезом и доприносима на терет запосленог)</t>
  </si>
  <si>
    <t xml:space="preserve">Маса БРУТО 2 зарада (зарада са припадајућим порезом и доприносима на терет послодавца) </t>
  </si>
  <si>
    <t>Број запослених  по кадровској евиденцији - УКУПНО*</t>
  </si>
  <si>
    <t>4.1.</t>
  </si>
  <si>
    <t xml:space="preserve"> - на неодређено време</t>
  </si>
  <si>
    <t>4.2.</t>
  </si>
  <si>
    <t>- на одређено време</t>
  </si>
  <si>
    <t>8</t>
  </si>
  <si>
    <t>16</t>
  </si>
  <si>
    <t>17</t>
  </si>
  <si>
    <t>18</t>
  </si>
  <si>
    <t>19</t>
  </si>
  <si>
    <t>20</t>
  </si>
  <si>
    <t>25</t>
  </si>
  <si>
    <t>26</t>
  </si>
  <si>
    <t>28</t>
  </si>
  <si>
    <t>А. ТОКОВИ ГОТОВИНЕ ИЗ ПОСЛОВНИХ АКТИВНОСТИ</t>
  </si>
  <si>
    <t>I. Приливи готовине из пословних активности (1 до 3)</t>
  </si>
  <si>
    <t>II. Одливи готовине из пословних активности (1 до 5)</t>
  </si>
  <si>
    <t>2. Зараде, накнаде зарада и остали лични расходи</t>
  </si>
  <si>
    <t>5. Одливи по основу осталих јавних прихода</t>
  </si>
  <si>
    <t>III. Нето прилив готовине из пословних активности (I-II)</t>
  </si>
  <si>
    <t>IV. Нето одлив готовине из пословних активности (II-I)</t>
  </si>
  <si>
    <t>I. Приливи готовине из активности инвестирања (1 до 5)</t>
  </si>
  <si>
    <t>2. Продаја нематеријалне имовине, некретнина, постројења, опреме и биолошких средстава</t>
  </si>
  <si>
    <t>II. Одливи готовине из активности инвестирања (1 до 3)</t>
  </si>
  <si>
    <t>2. Куповина нематеријалне имовине, некретнина, постројења, опреме и биолошких средстава</t>
  </si>
  <si>
    <t>III. Нето прилив готовине из активности инвестирања (I-II)</t>
  </si>
  <si>
    <t>IV. Нето одлив готовине из активности инвестирања (II-I)</t>
  </si>
  <si>
    <t>I. Приливи готовине из активности финансирања (1 до 5)</t>
  </si>
  <si>
    <t>II. Одливи готовине из активности финансирања (1 до 6)</t>
  </si>
  <si>
    <t>2. Дугорочни кредити (одливи)</t>
  </si>
  <si>
    <t>3. Краткорочни кредити (одливи)</t>
  </si>
  <si>
    <t>4. Остале обавезе (одливи)</t>
  </si>
  <si>
    <t>5. Финансијски лизинг</t>
  </si>
  <si>
    <t>6. Исплаћене дивиденде</t>
  </si>
  <si>
    <t>III. Нето прилив готовине из активности финансирања (I-II)</t>
  </si>
  <si>
    <t>IV. Нето одлив готовине из активности финансирања (II-I)</t>
  </si>
  <si>
    <t>З. ГОТОВИНА НА ПОЧЕТКУ ОБРАЧУНСКОГ ПЕРИОДА</t>
  </si>
  <si>
    <t>Ж. ПОЗИТИВНЕ КУРСНЕ РАЗЛИКЕ ПО ОСНОВУ ПРЕРАЧУНА ГОТОВИНЕ</t>
  </si>
  <si>
    <t>ПРИХОДИ ИЗ РЕДОВНОГ ПОСЛОВАЊА</t>
  </si>
  <si>
    <t>60 до 65, осим 62 и 63</t>
  </si>
  <si>
    <t>А. ПОСЛОВНИ ПРИХОДИ (1002 + 1009 + 1016 + 1017)</t>
  </si>
  <si>
    <t>I. ПРИХОДИ ОД ПРОДАЈЕ РОБЕ (1003 + 1004 + 1005 + 1006 + 1007+ 1008)</t>
  </si>
  <si>
    <t>1. Приходи од продаје робе матичним и зависним правним лицима на домаћем тржишту</t>
  </si>
  <si>
    <t>2. Приходи од продаје робе матичним и зависним правним лицима на иностраном тржишту</t>
  </si>
  <si>
    <t>3. Приходи од продаје робе осталим повезаним правним лицима на домаћем тржишту</t>
  </si>
  <si>
    <t>4. Приходи од продаје робе осталим повезаним правним лицима на иностраном тржишту</t>
  </si>
  <si>
    <t>5. Приходи од продаје робе на домаћем тржишту</t>
  </si>
  <si>
    <t>6. Приходи од продаје робе на иностраном тржишту</t>
  </si>
  <si>
    <t>II. ПРИХОДИ ОД ПРОДАЈЕ ПРОИЗВОДА И УСЛУГА
(1010 + 1011 + 1012 + 1013 + 1014 + 1015)</t>
  </si>
  <si>
    <t>1. Приходи од продаје производа и услуга матичним и зависним правним лицима на домаћем тржишту</t>
  </si>
  <si>
    <t>2. Приходи од продаје производа и услуга матичним и зависним правним лицима на иностраном тржишту</t>
  </si>
  <si>
    <t>3. Приходи од продаје производа и услуга осталим повезаним правним лицима на домаћем тржишту</t>
  </si>
  <si>
    <t>4. Приходи од продаје производа и услуга осталим повезаним правним лицима на иностраном тржишту</t>
  </si>
  <si>
    <t>5. Приходи од продаје производа и услуга на домаћем тржишту</t>
  </si>
  <si>
    <t>6. Приходи од продаје готових производа и услуга на иностраном тржишту</t>
  </si>
  <si>
    <t>III. ПРИХОДИ ОД ПРЕМИЈА, СУБВЕНЦИЈА, ДОТАЦИЈА, ДОНАЦИЈА И СЛ.</t>
  </si>
  <si>
    <t>IV. ДРУГИ ПОСЛОВНИ ПРИХОДИ</t>
  </si>
  <si>
    <t>РАСХОДИ ИЗ РЕДОВНОГ ПОСЛОВАЊА</t>
  </si>
  <si>
    <t>50 до 55, 62 и 63</t>
  </si>
  <si>
    <t>Б. ПОСЛОВНИ РАСХОДИ (1019 – 1020 – 1021 + 1022 + 1023 + 1024 + 1025 + 1026 + 1027 + 1028+ 1029) ≥ 0</t>
  </si>
  <si>
    <t>I. НАБАВНА ВРЕДНОСТ ПРОДАТЕ РОБЕ</t>
  </si>
  <si>
    <t>II. ПРИХОДИ ОД АКТИВИРАЊА УЧИНАКА И РОБЕ</t>
  </si>
  <si>
    <t>III. ПОВЕЋАЊЕ ВРЕДНОСТИ ЗАЛИХА НЕДОВРШЕНИХ И ГОТОВИХ ПРОИЗВОДА И НЕДОВРШЕНИХ УСЛУГА</t>
  </si>
  <si>
    <t>IV. СМАЊЕЊЕ ВРЕДНОСТИ ЗАЛИХА НЕДОВРШЕНИХ И ГОТОВИХ ПРОИЗВОДА И НЕДОВРШЕНИХ УСЛУГА</t>
  </si>
  <si>
    <t>V. ТРОШКОВИ МАТЕРИЈАЛА</t>
  </si>
  <si>
    <t>VI. ТРОШКОВИ ГОРИВА И ЕНЕРГИЈЕ</t>
  </si>
  <si>
    <t>VII. ТРОШКОВИ ЗАРАДА, НАКНАДА ЗАРАДА И ОСТАЛИ ЛИЧНИ РАСХОДИ</t>
  </si>
  <si>
    <t>VIII. ТРОШКОВИ ПРОИЗВОДНИХ УСЛУГА</t>
  </si>
  <si>
    <t>IX. ТРОШКОВИ АМОРТИЗАЦИЈЕ</t>
  </si>
  <si>
    <t>X. ТРОШКОВИ ДУГОРОЧНИХ РЕЗЕРВИСАЊА</t>
  </si>
  <si>
    <t>XI. НЕМАТЕРИЈАЛНИ ТРОШКОВИ</t>
  </si>
  <si>
    <t>В. ПОСЛОВНИ ДОБИТАК (1001 – 1018) ≥ 0</t>
  </si>
  <si>
    <t>Г. ПОСЛОВНИ ГУБИТАК (1018 – 1001) ≥ 0</t>
  </si>
  <si>
    <t>Д. ФИНАНСИЈСКИ ПРИХОДИ (1033 + 1038 + 1039)</t>
  </si>
  <si>
    <t>66, осим 662, 663 и 664</t>
  </si>
  <si>
    <t>I. ФИНАНСИЈСКИ ПРИХОДИ ОД ПОВЕЗАНИХ ЛИЦА И ОСТАЛИ ФИНАНСИЈСКИ ПРИХОДИ (1034 + 1035 + 1036 + 1037)</t>
  </si>
  <si>
    <t>1. Финансијски приходи од матичних и зависних правних лица</t>
  </si>
  <si>
    <t>2. Финансијски приходи од осталих повезаних правних лица</t>
  </si>
  <si>
    <t>3. Приходи од учешћа у добитку придружених правних лица и заједничких подухвата</t>
  </si>
  <si>
    <t>4. Остали финансијски приходи</t>
  </si>
  <si>
    <t>II. ПРИХОДИ ОД КАМАТА (ОД ТРЕЋИХ ЛИЦА)</t>
  </si>
  <si>
    <t>III. ПОЗИТИВНЕ КУРСНЕ РАЗЛИКЕ И ПОЗИТИВНИ ЕФЕКТИ ВАЛУТНЕ КЛАУЗУЛЕ (ПРЕМА ТРЕЋИМ ЛИЦИМА)</t>
  </si>
  <si>
    <t>Ђ. ФИНАНСИЈСКИ РАСХОДИ (1041 + 1046 + 1047)</t>
  </si>
  <si>
    <t>56, осим 562, 563 и 564</t>
  </si>
  <si>
    <t>3. Расходи од учешћа у губитку придружених правних лица и заједничких подухвата</t>
  </si>
  <si>
    <t>4. Остали финансијски расходи</t>
  </si>
  <si>
    <t>II. РАСХОДИ КАМАТА (ПРЕМА ТРЕЋИМ ЛИЦИМА)</t>
  </si>
  <si>
    <t>563 и 564</t>
  </si>
  <si>
    <t>III. НЕГАТИВНЕ КУРСНЕ РАЗЛИКЕ И НЕГАТИВНИ ЕФЕКТИ ВАЛУТНЕ КЛАУЗУЛЕ (ПРЕМА ТРЕЋИМ ЛИЦИМА)</t>
  </si>
  <si>
    <t>Е. ДОБИТАК ИЗ ФИНАНСИРАЊА (1032 – 1040)</t>
  </si>
  <si>
    <t>Ж. ГУБИТАК ИЗ ФИНАНСИРАЊА (1040 – 1032)</t>
  </si>
  <si>
    <t>З. ПРИХОДИ ОД УСКЛАЂИВАЊА ВРЕДНОСТИ ОСТАЛЕ ИМОВИНЕ КОЈА СЕ ИСКАЗУЈЕ ПО ФЕР ВРЕДНОСТИ КРОЗ БИЛАНС УСПЕХА</t>
  </si>
  <si>
    <t>И. РАСХОДИ ОД УСКЛАЂИВАЊА ВРЕДНОСТИ ОСТАЛЕ ИМОВИНЕ КОЈА СЕ ИСКАЗУЈЕ ПО ФЕР ВРЕДНОСТИ КРОЗ БИЛАНС УСПЕХА</t>
  </si>
  <si>
    <t>67 и 68, осим 683 и 685</t>
  </si>
  <si>
    <t>Ј. ОСТАЛИ ПРИХОДИ</t>
  </si>
  <si>
    <t>К. ОСТАЛИ РАСХОДИ</t>
  </si>
  <si>
    <t>Л. ДОБИТАК ИЗ РЕДОВНОГ ПОСЛОВАЊА ПРЕ ОПОРЕЗИВАЊА 
(1030 – 1031 + 1048 – 1049 + 1050 – 1051 + 1052 – 1053)</t>
  </si>
  <si>
    <t>Љ. ГУБИТАК ИЗ РЕДОВНОГ ПОСЛОВАЊА ПРЕ ОПОРЕЗИВАЊА
 (1031 – 1030 + 1049 – 1048 + 1051 – 1050 + 1053 – 1052)</t>
  </si>
  <si>
    <t>69-59</t>
  </si>
  <si>
    <t>М. НЕТО ДОБИТАК ПОСЛОВАЊА КОЈЕ СЕ ОБУСТАВЉА, ЕФЕКТИ ПРОМЕНЕ РАЧУНОВОДСТВЕНЕ ПОЛИТИКЕ И ИСПРАВКА ГРЕШАКА ИЗ РАНИЈИХ ПЕРИОДА</t>
  </si>
  <si>
    <t>59-69</t>
  </si>
  <si>
    <t>Н. НЕТО ГУБИТАК ПОСЛОВАЊА КОЈЕ СЕ ОБУСТАВЉА, РАСХОДИ ПРОМЕНЕ РАЧУНОВОДСТВЕНЕ ПОЛИТИКЕ И ИСПРАВКА ГРЕШАКА ИЗ РАНИЈИХ ПЕРИОДА</t>
  </si>
  <si>
    <t>Њ. ДОБИТАК ПРЕ ОПОРЕЗИВАЊА (1054 – 1055 + 1056 – 1057)</t>
  </si>
  <si>
    <t>О. ГУБИТАК ПРЕ ОПОРЕЗИВАЊА (1055 – 1054 + 1057 – 1056)</t>
  </si>
  <si>
    <t>П. ПОРЕЗ НА ДОБИТАК</t>
  </si>
  <si>
    <t>I. ПОРЕСКИ РАСХОД ПЕРИОДА</t>
  </si>
  <si>
    <t>део 722</t>
  </si>
  <si>
    <t>II. ОДЛОЖЕНИ ПОРЕСКИ РАСХОДИ ПЕРИОДА</t>
  </si>
  <si>
    <t>III. ОДЛОЖЕНИ ПОРЕСКИ ПРИХОДИ ПЕРИОДА</t>
  </si>
  <si>
    <t>Р. ИСПЛАЋЕНА ЛИЧНА ПРИМАЊА ПОСЛОДАВЦА</t>
  </si>
  <si>
    <t>I. НЕТО ДОБИТАК КОЈИ ПРИПАДА МАЊИНСКИМ УЛАГАЧИМА</t>
  </si>
  <si>
    <t>II. НЕТО ДОБИТАК КОЈИ ПРИПАДА ВЕЋИНСКОМ ВЛАСНИКУ</t>
  </si>
  <si>
    <t>2. Умањена (разводњена) зарада по акцији</t>
  </si>
  <si>
    <t>I. НЕМАТЕРИЈАЛНА ИМОВИНА (0004+0005+0006+0007+0008+0009)</t>
  </si>
  <si>
    <t>010 и део 019</t>
  </si>
  <si>
    <t>1. Улагања у развој</t>
  </si>
  <si>
    <t>011, 012 и део 019</t>
  </si>
  <si>
    <t>2. Концесије, патенти, лиценце, робне и услужне марке, софтвер и остала права</t>
  </si>
  <si>
    <t>013 и део 019</t>
  </si>
  <si>
    <t>014 и део 019</t>
  </si>
  <si>
    <t>015 и део 019</t>
  </si>
  <si>
    <t>016 и део 019</t>
  </si>
  <si>
    <t>II. НЕКРЕТНИНЕ, ПОСТРОJEЊА И ОПРЕМА (0011 + 0012 + 0013 + 0014 + 0015 + 0016 + 0017 + 0018)</t>
  </si>
  <si>
    <t>020, 021 и део 029</t>
  </si>
  <si>
    <t>022 и део 029</t>
  </si>
  <si>
    <t>023 и део 029</t>
  </si>
  <si>
    <t>024 и део 029</t>
  </si>
  <si>
    <t>025 и део 029</t>
  </si>
  <si>
    <t>026 и део 029</t>
  </si>
  <si>
    <t>6. Некретнине, постројења и опрема у припреми</t>
  </si>
  <si>
    <t>027 и део 029</t>
  </si>
  <si>
    <t>7. Улагања на туђим некретнинама, постројењима и опреми</t>
  </si>
  <si>
    <t>028 и део 029</t>
  </si>
  <si>
    <t>III. БИОЛОШКА СРЕДСТВА (0020 + 0021 + 0022 + 0023)</t>
  </si>
  <si>
    <t>030, 031 и део 039</t>
  </si>
  <si>
    <t>032 и део 039</t>
  </si>
  <si>
    <t>037 и део 039</t>
  </si>
  <si>
    <t>038 и део 039</t>
  </si>
  <si>
    <t>04. осим 047</t>
  </si>
  <si>
    <t>IV. ДУГОРОЧНИ ФИНАНСИЈСКИ ПЛАСМАНИ 0025 + 0026 + 0027 + 0028 + 0029 + 0030 + 0031 + 0032 + 0033)</t>
  </si>
  <si>
    <t>040 и део 049</t>
  </si>
  <si>
    <t>041 и део 049</t>
  </si>
  <si>
    <t>2. Учешћа у капиталу придружених правних лица и заједничким подухватима</t>
  </si>
  <si>
    <t>042 и део 049</t>
  </si>
  <si>
    <t>3. Учешћа у капиталу осталих правних лица и друге хартије од вредности расположиве за продају</t>
  </si>
  <si>
    <t>део 043, део 044 и део 049</t>
  </si>
  <si>
    <t>4. Дугорочни пласмани матичним и зависним правним лицима</t>
  </si>
  <si>
    <t>5. Дугорочни пласмани осталим повезаним правним лицима</t>
  </si>
  <si>
    <t>део 045 и део 049</t>
  </si>
  <si>
    <t>6. Дугорочни пласмани у земљи</t>
  </si>
  <si>
    <t>7. Дугорочни пласмани у иностранству</t>
  </si>
  <si>
    <t>046 и део 049</t>
  </si>
  <si>
    <t>8. Хартије од вредности које се држе до доспећа</t>
  </si>
  <si>
    <t>048 и део 049</t>
  </si>
  <si>
    <t>9. Остали дугорочни финансијски пласмани</t>
  </si>
  <si>
    <t>V. ДУГОРОЧНА ПОТРАЖИВАЊА (0035 + 0036 + 0037 + 0038 + 0039 + 0040 + 0041)</t>
  </si>
  <si>
    <t>050 и део 059</t>
  </si>
  <si>
    <t>1. Потраживања од матичног и зависних правних лица</t>
  </si>
  <si>
    <t>051 и део 059</t>
  </si>
  <si>
    <t>2. Потраживања од осталих повезаних лица</t>
  </si>
  <si>
    <t>052 и део 059</t>
  </si>
  <si>
    <t>3. Потраживања по основу продаје на робни кредит</t>
  </si>
  <si>
    <t>4. Потраживања за продају по уговорима о финансијском лизингу</t>
  </si>
  <si>
    <t>054 и део 059</t>
  </si>
  <si>
    <t>5. Потраживања по основу јемства</t>
  </si>
  <si>
    <t>055 и део 059</t>
  </si>
  <si>
    <t>6. Спорна и сумњива потраживања</t>
  </si>
  <si>
    <t>056 и део 059</t>
  </si>
  <si>
    <t>7. Остала дугорочна потраживања</t>
  </si>
  <si>
    <t>Г. ОБРТНА ИМОВИНА (0044 + 0051 + 0059 + 0060 + 0061 + 0062 + 0068 + 0069 + 0070)</t>
  </si>
  <si>
    <t>I. ЗАЛИХЕ (0045 + 0046 + 0047 + 0048 + 0049 + 0050)</t>
  </si>
  <si>
    <t>1. Материјал, резервни делови, алат и ситан инвентар</t>
  </si>
  <si>
    <t>5. Стална средства намењена продаји</t>
  </si>
  <si>
    <t>II. ПОТРАЖИВАЊА ПО ОСНОВУ ПРОДАЈЕ (0052 + 0053 + 0054 + 0055 + 0056 + 0057 + 0058)</t>
  </si>
  <si>
    <t>200 и део 209</t>
  </si>
  <si>
    <t>1. Купци у земљи – матична и зависна правна лица</t>
  </si>
  <si>
    <t>201 и део 209</t>
  </si>
  <si>
    <t>202 и део 209</t>
  </si>
  <si>
    <t>3. Купци у земљи – остала повезана правна лица</t>
  </si>
  <si>
    <t>203 и део 209</t>
  </si>
  <si>
    <t>4. Купци у иностранству – остала повезана правна лица</t>
  </si>
  <si>
    <t>204 и део 209</t>
  </si>
  <si>
    <t>5. Купци у земљи</t>
  </si>
  <si>
    <t>205 и део 209</t>
  </si>
  <si>
    <t>6. Купци у иностранству</t>
  </si>
  <si>
    <t>206 и део 209</t>
  </si>
  <si>
    <t>7. Остала потраживања по основу продаје</t>
  </si>
  <si>
    <t>III. ПОТРАЖИВАЊА ИЗ СПЕЦИФИЧНИХ ПОСЛОВА</t>
  </si>
  <si>
    <t>IV. ДРУГА ПОТРАЖИВАЊА</t>
  </si>
  <si>
    <t>V. ФИНАНСИЈСКА СРЕДСТВА КОЈА СЕ ВРЕДНУЈУ ПО ФЕР ВРЕДНОСТИ КРОЗ БИЛАНС УСПЕХА</t>
  </si>
  <si>
    <t>23 осим 236 и 237</t>
  </si>
  <si>
    <t>VI. КРАТКОРОЧНИ ФИНАНСИЈСКИ ПЛАСМАНИ (0063 + 0064 + 0065 + 0066 + 0067)</t>
  </si>
  <si>
    <t>230 и део 239</t>
  </si>
  <si>
    <t>1. Краткорочни кредити и пласмани – матична и зависна правна лица</t>
  </si>
  <si>
    <t>231 и део 239</t>
  </si>
  <si>
    <t>2. Краткорочни кредити и пласмани – остала повезана правна лица</t>
  </si>
  <si>
    <t>232 и део 239</t>
  </si>
  <si>
    <t>3. Краткорочни кредити и зајмови у земљи</t>
  </si>
  <si>
    <t>233 и део 239</t>
  </si>
  <si>
    <t>4. Краткорочни кредити и зајмови у иностранству</t>
  </si>
  <si>
    <t>234, 235, 238 и део 239</t>
  </si>
  <si>
    <t>5. Остали краткорочни финансијски пласмани</t>
  </si>
  <si>
    <t>VII. ГОТОВИНСКИ ЕКВИВАЛЕНТИ И ГОТОВИНА</t>
  </si>
  <si>
    <t>VIII. ПОРЕЗ НА ДОДАТУ ВРЕДНОСТ</t>
  </si>
  <si>
    <t>28 осим 288</t>
  </si>
  <si>
    <t>IX. АКТИВНА ВРЕМЕНСКА РАЗГРАНИЧЕЊА</t>
  </si>
  <si>
    <t>Д. УКУПНА АКТИВА = ПОСЛОВНА ИМОВИНА (0001 + 0002 + 0042 + 0043)</t>
  </si>
  <si>
    <t>А. КАПИТАЛ (0402 + 0411 – 0412 + 0413 + 0414 + 0415 – 0416 + 0417 + 0420 – 0421) ≥ 0 = (0071 – 0424 – 0441 – 0442)</t>
  </si>
  <si>
    <t>0401</t>
  </si>
  <si>
    <t>I. ОСНОВНИ КАПИТАЛ (0403 + 0404 + 0405 + 0406 + 0407 + 0408 + 0409 + 0410)</t>
  </si>
  <si>
    <t>0402</t>
  </si>
  <si>
    <t>0403</t>
  </si>
  <si>
    <t>2. Удели друштава с ограниченом одговорношћу</t>
  </si>
  <si>
    <t>0404</t>
  </si>
  <si>
    <t>0405</t>
  </si>
  <si>
    <t>0406</t>
  </si>
  <si>
    <t>0407</t>
  </si>
  <si>
    <t>0408</t>
  </si>
  <si>
    <t>0409</t>
  </si>
  <si>
    <t>0410</t>
  </si>
  <si>
    <t>II. УПИСАНИ А НЕУПЛАЋЕНИ КАПИТАЛ</t>
  </si>
  <si>
    <t>0411</t>
  </si>
  <si>
    <t>047 и 237</t>
  </si>
  <si>
    <t>III. ОТКУПЉЕНЕ СОПСТВЕНЕ АКЦИЈЕ</t>
  </si>
  <si>
    <t>0412</t>
  </si>
  <si>
    <t>0413</t>
  </si>
  <si>
    <t>V. РЕВАЛОРИЗАЦИОНЕ РЕЗЕРВЕ ПО ОСНОВУ РЕВАЛОРИЗАЦИЈЕ НЕМАТЕРИЈАЛНЕ ИМОВИНЕ, НЕКРЕТНИНА, ПОСТРОЈЕЊА И ОПРЕМЕ</t>
  </si>
  <si>
    <t>0414</t>
  </si>
  <si>
    <t>VI. НЕРЕАЛИЗОВАНИ ДОБИЦИ ПО ОСНОВУ ХАРТИЈА ОД ВРЕДНОСТИ И ДРУГИХ КОМПОНЕНТИ ОСТАЛОГ СВЕОБУХВАТНОГ РЕЗУЛТАТА (потражна салда рачуна групе 33 осим 330)</t>
  </si>
  <si>
    <t>0415</t>
  </si>
  <si>
    <t>VII. НЕРЕАЛИЗОВАНИ ГУБИЦИ ПО ОСНОВУ ХАРТИЈА ОД ВРЕДНОСТИ И ДРУГИХ КОМПОНЕНТИ ОСТАЛОГ СВЕОБУХВАТНОГ РЕЗУЛТАТА (дуговна салда рачуна групе 33 осим 330)</t>
  </si>
  <si>
    <t>0416</t>
  </si>
  <si>
    <t>VIII. НЕРАСПОРЕЂЕНИ ДОБИТАК (0418 + 0419)</t>
  </si>
  <si>
    <t>0417</t>
  </si>
  <si>
    <t>1. Нераспоређени добитак ранијих година</t>
  </si>
  <si>
    <t>0418</t>
  </si>
  <si>
    <t>2. Нераспоређени добитак текуће године</t>
  </si>
  <si>
    <t>0419</t>
  </si>
  <si>
    <t>IX. УЧЕШЋЕ БЕЗ ПРАВА КОНТРОЛЕ</t>
  </si>
  <si>
    <t>0420</t>
  </si>
  <si>
    <t>X. ГУБИТАК (0422 + 0423)</t>
  </si>
  <si>
    <t>0421</t>
  </si>
  <si>
    <t>1. Губитак ранијих година</t>
  </si>
  <si>
    <t>0422</t>
  </si>
  <si>
    <t>2. Губитак текуће године</t>
  </si>
  <si>
    <t>0423</t>
  </si>
  <si>
    <t>Б. ДУГОРОЧНА РЕЗЕРВИСАЊА И ОБАВЕЗЕ (0425 + 0432)</t>
  </si>
  <si>
    <t>0424</t>
  </si>
  <si>
    <t>X. ДУГОРОЧНА РЕЗЕРВИСАЊА (0426 + 0427 + 0428 + 0429 + 0430 + 0431)</t>
  </si>
  <si>
    <t>0425</t>
  </si>
  <si>
    <t>0426</t>
  </si>
  <si>
    <t>2. Резервисања за трошкове обнављања природних богатстава</t>
  </si>
  <si>
    <t>0427</t>
  </si>
  <si>
    <t>0428</t>
  </si>
  <si>
    <t>0429</t>
  </si>
  <si>
    <t>5. Резервисања за трошкове судских спорова</t>
  </si>
  <si>
    <t>0430</t>
  </si>
  <si>
    <t>0431</t>
  </si>
  <si>
    <t>II. ДУГОРОЧНЕ ОБАВЕЗЕ (0433 + 0434 + 0435 + 0436 + 0437 + 0438 + 0439 + 0440)</t>
  </si>
  <si>
    <t>0432</t>
  </si>
  <si>
    <t>0433</t>
  </si>
  <si>
    <t>0434</t>
  </si>
  <si>
    <t>3. Обавезе према осталим повезаним правним лицима</t>
  </si>
  <si>
    <t>0435</t>
  </si>
  <si>
    <t>4. Обавезе по емитованим хартијама од вредности у периоду дужем од годину дана</t>
  </si>
  <si>
    <t>0436</t>
  </si>
  <si>
    <t>5. Дугорочни кредити и зајмови у земљи</t>
  </si>
  <si>
    <t>0437</t>
  </si>
  <si>
    <t>6. Дугорочни кредити и зајмови у иностранству</t>
  </si>
  <si>
    <t>0438</t>
  </si>
  <si>
    <t>7. Обавезе по основу финансијског лизинга</t>
  </si>
  <si>
    <t>0439</t>
  </si>
  <si>
    <t>8. Остале дугорочне обавезе</t>
  </si>
  <si>
    <t>0440</t>
  </si>
  <si>
    <t>В. ОДЛОЖЕНЕ ПОРЕСКЕ ОБАВЕЗЕ</t>
  </si>
  <si>
    <t>0441</t>
  </si>
  <si>
    <t>42 до 49 (осим 498)</t>
  </si>
  <si>
    <t>Г. КРАТКОРОЧНЕ ОБАВЕЗЕ (0443 + 0450 + 0451 + 0459 + 0460 + 0461 + 0462)</t>
  </si>
  <si>
    <t>0442</t>
  </si>
  <si>
    <t>I. КРАТКОРОЧНЕ ФИНАНСИЈСКЕ ОБАВЕЗЕ (0444 + 0445 + 0446 + 0447 + 0448 + 0449)</t>
  </si>
  <si>
    <t>0443</t>
  </si>
  <si>
    <t>1. Краткорочни кредити од матичних и зависних правних лица</t>
  </si>
  <si>
    <t>0444</t>
  </si>
  <si>
    <t>2. Краткорочни кредити од осталих повезаних правних лица</t>
  </si>
  <si>
    <t>0445</t>
  </si>
  <si>
    <t>0446</t>
  </si>
  <si>
    <t>0447</t>
  </si>
  <si>
    <t>5. Обавезе по основу сталних средстава и средстава обустављеног пословања намењених продаји</t>
  </si>
  <si>
    <t>0448</t>
  </si>
  <si>
    <t>424, 425, 426 и 429</t>
  </si>
  <si>
    <t>6. Остале краткорочне финансијске обавезе</t>
  </si>
  <si>
    <t>0449</t>
  </si>
  <si>
    <t>II. ПРИМЉЕНИ АВАНСИ, ДЕПОЗИТИ И КАУЦИЈЕ</t>
  </si>
  <si>
    <t>0450</t>
  </si>
  <si>
    <t>43 осим 430</t>
  </si>
  <si>
    <t>III. ОБАВЕЗЕ ИЗ ПОСЛОВАЊА (0452 + 0453 + 0454 + 0455 + 0456 + 0457 + 0458)</t>
  </si>
  <si>
    <t>0451</t>
  </si>
  <si>
    <t>1. Добављачи – матична и зависна правна лица у земљи</t>
  </si>
  <si>
    <t>0452</t>
  </si>
  <si>
    <t>2. Добављачи – матична и зависна правна лица у иностранству</t>
  </si>
  <si>
    <t>0453</t>
  </si>
  <si>
    <t>3. Добављачи – остала повезана правна лица у земљи</t>
  </si>
  <si>
    <t>0454</t>
  </si>
  <si>
    <t>4. Добављачи – остала повезана правна лица у иностранству</t>
  </si>
  <si>
    <t>0455</t>
  </si>
  <si>
    <t>5. Добављачи у земљи</t>
  </si>
  <si>
    <t>0456</t>
  </si>
  <si>
    <t>6. Добављачи у иностранству</t>
  </si>
  <si>
    <t>0457</t>
  </si>
  <si>
    <t>7. Остале обавезе из пословања</t>
  </si>
  <si>
    <t>0458</t>
  </si>
  <si>
    <t>44, 45 и 46</t>
  </si>
  <si>
    <t>IV. ОСТАЛЕ КРАТКОРОЧНЕ ОБАВЕЗЕ</t>
  </si>
  <si>
    <t>0459</t>
  </si>
  <si>
    <t>V. ОБАВЕЗЕ ПО ОСНОВУ ПОРЕЗА НА ДОДАТУ ВРЕДНОСТ</t>
  </si>
  <si>
    <t>0460</t>
  </si>
  <si>
    <t>VI. ОБАВЕЗЕ ЗА ОСТАЛЕ ПОРЕЗЕ, ДОПРИНОСЕ И ДРУГЕ ДАЖБИНЕ</t>
  </si>
  <si>
    <t>0461</t>
  </si>
  <si>
    <t>VII. ПАСИВНА ВРЕМЕНСКА РАЗГРАНИЧЕЊА</t>
  </si>
  <si>
    <t>0462</t>
  </si>
  <si>
    <t>Д. ГУБИТАК ИЗНАД ВИСИНЕ КАПИТАЛА (0412 + 0416 + 0421 – 0420 – 0417 – 0415 – 0414 – 0413 – 0411 – 0402) ≥ 0 = (0441 + 0424 + 0442 – 0071) ≥ 0</t>
  </si>
  <si>
    <t>0463</t>
  </si>
  <si>
    <t>Ђ. УКУПНА ПАСИВА (0424 + 0442 + 0441 + 0401 – 0463) ≥ 0</t>
  </si>
  <si>
    <t>0464</t>
  </si>
  <si>
    <t>Е. ВАНБИЛАНСНА ПАСИВА</t>
  </si>
  <si>
    <t>0465</t>
  </si>
  <si>
    <r>
      <t xml:space="preserve">Б.СТАЛНА ИМОВИНА </t>
    </r>
    <r>
      <rPr>
        <sz val="14"/>
        <rFont val="Times New Roman"/>
        <family val="1"/>
      </rPr>
      <t>(0003+0010+0019+0024+0034)</t>
    </r>
  </si>
  <si>
    <t xml:space="preserve">Маса зарада </t>
  </si>
  <si>
    <t>СТАРОЗАПОСЛЕНИ*</t>
  </si>
  <si>
    <t>у 000 динара</t>
  </si>
  <si>
    <t>Структура по полу</t>
  </si>
  <si>
    <t>23</t>
  </si>
  <si>
    <t>Накнаде члановима Комисије за ревизију</t>
  </si>
  <si>
    <t>Накнада председника</t>
  </si>
  <si>
    <t>Број систематизованих радних места</t>
  </si>
  <si>
    <t xml:space="preserve"> Број запослених по кадровској евиденцији</t>
  </si>
  <si>
    <t xml:space="preserve">Број запослених на неодређено време </t>
  </si>
  <si>
    <t>Број запослених на одређено време</t>
  </si>
  <si>
    <t>УКУПНО:</t>
  </si>
  <si>
    <t>Пословни приходи</t>
  </si>
  <si>
    <t>План</t>
  </si>
  <si>
    <t>Реализација</t>
  </si>
  <si>
    <t>-</t>
  </si>
  <si>
    <t>Пословни расходи</t>
  </si>
  <si>
    <t>Пословни резултат</t>
  </si>
  <si>
    <t>Нето резултат</t>
  </si>
  <si>
    <t>Број запослених на дан 31.12.</t>
  </si>
  <si>
    <t>Просечна нето зарада</t>
  </si>
  <si>
    <t>EBITDA</t>
  </si>
  <si>
    <t>Ликвидност</t>
  </si>
  <si>
    <t>Дуг / капитал</t>
  </si>
  <si>
    <t>НАПОМЕНА:</t>
  </si>
  <si>
    <t>Број прималаца накнаде по уговору о привременим и повременим пословима*</t>
  </si>
  <si>
    <t>Број прималаца накнаде по уговору о делу*</t>
  </si>
  <si>
    <t>СУБВЕНЦИЈЕ И ОСТАЛИ ПРИХОДИ ИЗ БУЏЕТА</t>
  </si>
  <si>
    <t>Приход</t>
  </si>
  <si>
    <t>Пренето из буџета</t>
  </si>
  <si>
    <t xml:space="preserve">Неутрошено </t>
  </si>
  <si>
    <t>4 (2-3)</t>
  </si>
  <si>
    <t>Субвенције</t>
  </si>
  <si>
    <t>Остали приходи из буџета*</t>
  </si>
  <si>
    <t>01.01. до 31.03.</t>
  </si>
  <si>
    <t>01.01. до 30.06.</t>
  </si>
  <si>
    <t>01.01. до 30.09.</t>
  </si>
  <si>
    <t>01.01. до 31.12.</t>
  </si>
  <si>
    <t>* Под осталим приходима из буџета сматрају се сви приходи који нису субвенције (нпр. додела средстава из буџета по јавном позиву, конкурсу и сл).</t>
  </si>
  <si>
    <t>Број прималаца накнаде по основу осталих уговора*</t>
  </si>
  <si>
    <t>Број прималаца накнаде по ауторским уговорима*</t>
  </si>
  <si>
    <t>Број чланова Комисије за ревизију*</t>
  </si>
  <si>
    <t>Број чланова скупштине*</t>
  </si>
  <si>
    <t xml:space="preserve">* број запослених/прималаца/чланова последњег дана извештајног периода </t>
  </si>
  <si>
    <t>Структура по времену у радном односу</t>
  </si>
  <si>
    <t>Накнаде Надзорног одбора / Скупштине у нето износу</t>
  </si>
  <si>
    <t>Месец</t>
  </si>
  <si>
    <t>Накнаде Надзорног одбора / Скупштине у бруто износу</t>
  </si>
  <si>
    <t>Накнада члана</t>
  </si>
  <si>
    <t>Број чланова</t>
  </si>
  <si>
    <t xml:space="preserve">Укупан износ </t>
  </si>
  <si>
    <t>1+(2*3)</t>
  </si>
  <si>
    <t>Накнаде Комисије за ревизију у нето износу</t>
  </si>
  <si>
    <t>Накнаде Комисије за ревизију у бруто износу</t>
  </si>
  <si>
    <t>Укупно:</t>
  </si>
  <si>
    <t>Структура финансирања</t>
  </si>
  <si>
    <t>Износ према
 извору финансирања</t>
  </si>
  <si>
    <t>Просечна зарада</t>
  </si>
  <si>
    <t xml:space="preserve">30 до 40  </t>
  </si>
  <si>
    <t>Мушки</t>
  </si>
  <si>
    <t>Женски</t>
  </si>
  <si>
    <t>Р.бр.</t>
  </si>
  <si>
    <r>
      <t>Г. СВЕГА ПРИЛИВ ГОТОВИНЕ</t>
    </r>
    <r>
      <rPr>
        <sz val="12"/>
        <color indexed="8"/>
        <rFont val="Times New Roman"/>
        <family val="1"/>
      </rPr>
      <t> (3001 + 3013 + 3025)</t>
    </r>
  </si>
  <si>
    <r>
      <t>Д. СВЕГА ОДЛИВ ГОТОВИНЕ</t>
    </r>
    <r>
      <rPr>
        <sz val="12"/>
        <color indexed="8"/>
        <rFont val="Times New Roman"/>
        <family val="1"/>
      </rPr>
      <t> (3005 + 3019 + 3031)</t>
    </r>
  </si>
  <si>
    <r>
      <t>Ђ. НЕТО ПРИЛИВ ГОТОВИНЕ</t>
    </r>
    <r>
      <rPr>
        <sz val="12"/>
        <color indexed="8"/>
        <rFont val="Times New Roman"/>
        <family val="1"/>
      </rPr>
      <t> (3040 – 3041)</t>
    </r>
  </si>
  <si>
    <r>
      <t>Е. НЕТО ОДЛИВ ГОТОВИНЕ</t>
    </r>
    <r>
      <rPr>
        <sz val="12"/>
        <color indexed="8"/>
        <rFont val="Times New Roman"/>
        <family val="1"/>
      </rPr>
      <t> (3041 – 3040)</t>
    </r>
  </si>
  <si>
    <r>
      <t xml:space="preserve">Ј. ГОТОВИНА НА КРАЈУ ОБРАЧУНСКОГ ПЕРИОДА </t>
    </r>
    <r>
      <rPr>
        <sz val="12"/>
        <color indexed="8"/>
        <rFont val="Times New Roman"/>
        <family val="1"/>
      </rPr>
      <t>(3042 – 3043 + 3044 + 3045 – 3046)</t>
    </r>
  </si>
  <si>
    <t>Група рачуна, рачун</t>
  </si>
  <si>
    <t>AOП</t>
  </si>
  <si>
    <t>I. ФИНАНСИЈСКИ РАСХОДИ ИЗ ОДНОСА СА ПОВЕЗАНИМ ПРАВНИМ ЛИЦИМА И ОСТАЛИ ФИНАНСИЈСКИ РАСХОДИ (1042 + 1043 + 1044 + 1045)</t>
  </si>
  <si>
    <t>С. НЕТО ДОБИТАК (1058 – 1059 – 1060 – 1061 + 1062 - 1063)</t>
  </si>
  <si>
    <t>Т. НЕТО ГУБИТАК (1059 – 1058 + 1060 + 1061 – 1062 + 1063)</t>
  </si>
  <si>
    <t>III. НЕТО ГУБИТАК  КОЈИ ПРИПАДА МАЊИНСКИМ УЛАГАЧИМА</t>
  </si>
  <si>
    <t>IV. НЕТО ГУБИТАК  КОЈИ ПРИПАДА ВЕЋИНСКОМ ВЛАСНИКУ</t>
  </si>
  <si>
    <t>V. ЗАРАДА ПО АКЦИЈИ</t>
  </si>
  <si>
    <t>П О З И Ц И Ј А</t>
  </si>
  <si>
    <t>053 и део 059</t>
  </si>
  <si>
    <t xml:space="preserve">КРЕДИТНА ЗАДУЖЕНОСТ </t>
  </si>
  <si>
    <t>Кредитор</t>
  </si>
  <si>
    <t>Назив кредита / Пројекта</t>
  </si>
  <si>
    <t>Оригинална валута</t>
  </si>
  <si>
    <t>Гаранција државе</t>
  </si>
  <si>
    <t>Година повлачења кредита</t>
  </si>
  <si>
    <t>Рок отплате без периода почека</t>
  </si>
  <si>
    <t>Период почека (Grace period)</t>
  </si>
  <si>
    <t>Датум прве отплате</t>
  </si>
  <si>
    <t>Каматна стопа</t>
  </si>
  <si>
    <t>Број отплата током једне године</t>
  </si>
  <si>
    <t>Да/Не</t>
  </si>
  <si>
    <t>Укупно главница</t>
  </si>
  <si>
    <t>Укупно камата</t>
  </si>
  <si>
    <t>Домаћи кредитор</t>
  </si>
  <si>
    <t xml:space="preserve">   ...................</t>
  </si>
  <si>
    <t>Страни кредитор</t>
  </si>
  <si>
    <t>Укупно кредитно задужење</t>
  </si>
  <si>
    <t>од чега за ликвидност</t>
  </si>
  <si>
    <t>од чега за капиталне пројекте</t>
  </si>
  <si>
    <t>Укупно услуге:</t>
  </si>
  <si>
    <t>Укупно радови:</t>
  </si>
  <si>
    <t>Укупно добра:</t>
  </si>
  <si>
    <t>у 000  динара</t>
  </si>
  <si>
    <t>0001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</si>
  <si>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</si>
  <si>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</si>
  <si>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</si>
  <si>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</si>
  <si>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</si>
  <si>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</si>
  <si>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</si>
  <si>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</si>
  <si>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</si>
  <si>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</si>
  <si>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</si>
  <si>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</si>
  <si>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</si>
  <si>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</si>
  <si>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</si>
  <si>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</si>
  <si>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</si>
  <si>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</si>
  <si>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</si>
  <si>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</si>
  <si>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</si>
  <si>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</si>
  <si>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</si>
  <si>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</si>
  <si>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</si>
  <si>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</si>
  <si>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</si>
  <si>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</si>
  <si>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0030</t>
  </si>
  <si>
    <t>0031</t>
  </si>
  <si>
    <t>0032</t>
  </si>
  <si>
    <t>0033</t>
  </si>
  <si>
    <t>0034</t>
  </si>
  <si>
    <t>0035</t>
  </si>
  <si>
    <t>0036</t>
  </si>
  <si>
    <t>0037</t>
  </si>
  <si>
    <t>0038</t>
  </si>
  <si>
    <t>0039</t>
  </si>
  <si>
    <t>0040</t>
  </si>
  <si>
    <t>0041</t>
  </si>
  <si>
    <t>0042</t>
  </si>
  <si>
    <t>0043</t>
  </si>
  <si>
    <t>0044</t>
  </si>
  <si>
    <t>0045</t>
  </si>
  <si>
    <t>0046</t>
  </si>
  <si>
    <t>0047</t>
  </si>
  <si>
    <t>0048</t>
  </si>
  <si>
    <t>0049</t>
  </si>
  <si>
    <t>0050</t>
  </si>
  <si>
    <t>0051</t>
  </si>
  <si>
    <t>0052</t>
  </si>
  <si>
    <t>0053</t>
  </si>
  <si>
    <t>0054</t>
  </si>
  <si>
    <t>0055</t>
  </si>
  <si>
    <t>0056</t>
  </si>
  <si>
    <t>0057</t>
  </si>
  <si>
    <t>0058</t>
  </si>
  <si>
    <t>0059</t>
  </si>
  <si>
    <t>0060</t>
  </si>
  <si>
    <t>0061</t>
  </si>
  <si>
    <t>0062</t>
  </si>
  <si>
    <t>0063</t>
  </si>
  <si>
    <t>0064</t>
  </si>
  <si>
    <t>0065</t>
  </si>
  <si>
    <t>0066</t>
  </si>
  <si>
    <t>0067</t>
  </si>
  <si>
    <t>0068</t>
  </si>
  <si>
    <t>0069</t>
  </si>
  <si>
    <t>0070</t>
  </si>
  <si>
    <t>0071</t>
  </si>
  <si>
    <t>0072</t>
  </si>
  <si>
    <t>Број чланова надзорног одбора*</t>
  </si>
  <si>
    <t>Накнаде члановима надзорног одбора</t>
  </si>
  <si>
    <t>Број извршилаца</t>
  </si>
  <si>
    <t>…</t>
  </si>
  <si>
    <t xml:space="preserve">Преко 60 </t>
  </si>
  <si>
    <t xml:space="preserve">* исплата са проценом до краја године </t>
  </si>
  <si>
    <t>СТАРОЗАПОСЛЕНИ**</t>
  </si>
  <si>
    <t>УКУПНО = ДОБРА + УСЛУГЕ+РАДОВИ</t>
  </si>
  <si>
    <t>Прилог 1a</t>
  </si>
  <si>
    <t>Прилог 1б</t>
  </si>
  <si>
    <t>Прилог 3а</t>
  </si>
  <si>
    <t>Прилог 3б</t>
  </si>
  <si>
    <t xml:space="preserve"> </t>
  </si>
  <si>
    <t>Запослени</t>
  </si>
  <si>
    <t>Надзорни одбор/Скупштина</t>
  </si>
  <si>
    <t>Приказ планираних и реализованих индикатора пословања</t>
  </si>
  <si>
    <t>П О З И Ц И  Ј А</t>
  </si>
  <si>
    <t>2. Купци у иностранству – матична и зависна правна лица</t>
  </si>
  <si>
    <t>Прилог 13.</t>
  </si>
  <si>
    <t>Прилог 14.</t>
  </si>
  <si>
    <t>Средства буџета  (по контима)</t>
  </si>
  <si>
    <t>Прилог 15.</t>
  </si>
  <si>
    <t>Прилог 12.</t>
  </si>
  <si>
    <t>Прилог 11.</t>
  </si>
  <si>
    <t>Прилог 10.</t>
  </si>
  <si>
    <t>Прилог 9.</t>
  </si>
  <si>
    <t>Прилог 7.</t>
  </si>
  <si>
    <t>Прилог 6.</t>
  </si>
  <si>
    <t>Прилог 5.</t>
  </si>
  <si>
    <t>Прилог 4.</t>
  </si>
  <si>
    <t>Прилог 3.</t>
  </si>
  <si>
    <t>Прилог 1.</t>
  </si>
  <si>
    <t xml:space="preserve">Прилог 2 </t>
  </si>
  <si>
    <t>Укупни капитал</t>
  </si>
  <si>
    <t>% одступања реализације од плана</t>
  </si>
  <si>
    <t>% одступања реализације у односу на реализацију претходне године</t>
  </si>
  <si>
    <t>Укупна имовина</t>
  </si>
  <si>
    <t>Инвестиције</t>
  </si>
  <si>
    <t>Просечна  нето зарада = збир свих исплаћених нето зарада у години / 12 / број запослених</t>
  </si>
  <si>
    <t>ROA</t>
  </si>
  <si>
    <t>ROE</t>
  </si>
  <si>
    <t>Оперативни новчани ток</t>
  </si>
  <si>
    <t>% зарада у пословним приходима</t>
  </si>
  <si>
    <t>Стање на дан 31.12.2018.</t>
  </si>
  <si>
    <t>Стање на дан 31.12.2019.</t>
  </si>
  <si>
    <t>Кредитно задужење без гаранције државе</t>
  </si>
  <si>
    <t>Кредитно задужење са гаранцијом државе</t>
  </si>
  <si>
    <t>Остали приходи из буџета</t>
  </si>
  <si>
    <t>Укупно приходи из буџета</t>
  </si>
  <si>
    <t xml:space="preserve"> 2018. година</t>
  </si>
  <si>
    <t>2019. година</t>
  </si>
  <si>
    <t>Пренето</t>
  </si>
  <si>
    <t>План
01.01-31.03.2020.</t>
  </si>
  <si>
    <t>План
01.01-30.06.2020.</t>
  </si>
  <si>
    <t>План
01.01-30.09.2020.</t>
  </si>
  <si>
    <t>План 
01.01-31.12.2020.</t>
  </si>
  <si>
    <t>Број на дан 31.12.2020.</t>
  </si>
  <si>
    <t>Број запослених 31.12.2020.</t>
  </si>
  <si>
    <t>Стање на дан 31.12.2020. године</t>
  </si>
  <si>
    <t>Број прималаца отпремнине</t>
  </si>
  <si>
    <t>29</t>
  </si>
  <si>
    <t>Стање кредитне задужености у оригиналној валути
на дан 31.12.2020. године</t>
  </si>
  <si>
    <t>ПЛАНИРАНА ФИНАНСИЈСКА СРЕДСТВА ЗА НАБАВКУ ДОБАРА, РАДОВА И УСЛУГА</t>
  </si>
  <si>
    <t xml:space="preserve">ПЛАН ИНВЕСТИЦИЈА </t>
  </si>
  <si>
    <t>Назив инвестиције</t>
  </si>
  <si>
    <t>Укупно инвестиције</t>
  </si>
  <si>
    <t xml:space="preserve">План 2022. година                 </t>
  </si>
  <si>
    <t xml:space="preserve">План  </t>
  </si>
  <si>
    <t>Нето</t>
  </si>
  <si>
    <t>Реализовано</t>
  </si>
  <si>
    <t>2018. година реализација</t>
  </si>
  <si>
    <t>2018. година</t>
  </si>
  <si>
    <t>2020. година</t>
  </si>
  <si>
    <t>БИЛАНС СТАЊА  на дан 31.12.2020. године</t>
  </si>
  <si>
    <t>БИЛАНС УСПЕХА за период 01.01 - 31.12.2020. године</t>
  </si>
  <si>
    <t>Износ неутрошених средстава из ранијих година   (у односу на претходну)</t>
  </si>
  <si>
    <t>Реализовано (процена)</t>
  </si>
  <si>
    <t>Прилог 8</t>
  </si>
  <si>
    <r>
      <rPr>
        <b/>
        <sz val="11"/>
        <color indexed="8"/>
        <rFont val="Times New Roman"/>
        <family val="1"/>
      </rPr>
      <t>EBITDA</t>
    </r>
    <r>
      <rPr>
        <sz val="11"/>
        <color indexed="8"/>
        <rFont val="Times New Roman"/>
        <family val="1"/>
      </rPr>
      <t xml:space="preserve"> (Earnings before Interest, Taxes, Depreciation and Amortization) представља добитак предузећа пре опорезивања који се добија када се одузму само оперативни трошкови, а без искључивања трошкова камате и амортизације. Рачуна се тако што се добитак/губитак пре опорезивања коригује за расходе камата и амортизацију.</t>
    </r>
  </si>
  <si>
    <r>
      <rPr>
        <b/>
        <sz val="11"/>
        <rFont val="Times New Roman"/>
        <family val="1"/>
      </rPr>
      <t>Оперативни новчани ток</t>
    </r>
    <r>
      <rPr>
        <sz val="11"/>
        <rFont val="Times New Roman"/>
        <family val="1"/>
      </rPr>
      <t xml:space="preserve"> - новчани ток из пословних активности </t>
    </r>
  </si>
  <si>
    <r>
      <rPr>
        <b/>
        <sz val="11"/>
        <rFont val="Times New Roman"/>
        <family val="1"/>
      </rPr>
      <t>Ликвидност</t>
    </r>
    <r>
      <rPr>
        <sz val="11"/>
        <rFont val="Times New Roman"/>
        <family val="1"/>
      </rPr>
      <t xml:space="preserve"> представља однос (обртна средства / краткорочне обавезе)*100.</t>
    </r>
  </si>
  <si>
    <r>
      <rPr>
        <b/>
        <sz val="11"/>
        <rFont val="Times New Roman"/>
        <family val="1"/>
      </rPr>
      <t>% зарада у пословним приходима</t>
    </r>
    <r>
      <rPr>
        <sz val="11"/>
        <rFont val="Times New Roman"/>
        <family val="1"/>
      </rPr>
      <t xml:space="preserve"> - (Трошкови зарада, накнада зарада и остали лични расходи / пословни приходи)*100</t>
    </r>
  </si>
  <si>
    <t>у периоду од 01.01. до 31.12.2020. године</t>
  </si>
  <si>
    <t>Сектор / Организациона јединица</t>
  </si>
  <si>
    <t>Реализација (процена)</t>
  </si>
  <si>
    <t>Број прималаца јубиларних награда</t>
  </si>
  <si>
    <t>Бруто 1</t>
  </si>
  <si>
    <t>Запослени без пословодства</t>
  </si>
  <si>
    <t>Најнижа зарада</t>
  </si>
  <si>
    <t>Највиша зарада</t>
  </si>
  <si>
    <t>Пословодство</t>
  </si>
  <si>
    <t>Распон исплаћених и планираних зарада</t>
  </si>
  <si>
    <t>План
01.01-31.12.2020.</t>
  </si>
  <si>
    <t>Реализација (процена)
01.01-31.12.2020.</t>
  </si>
  <si>
    <t>2021. година</t>
  </si>
  <si>
    <t>Напомена: У последњој колони код % одступања реализације у односу на реализацију претходне године, пореде се план за 2021. годину и реализација из 2020. године.</t>
  </si>
  <si>
    <t>2019. година реализација</t>
  </si>
  <si>
    <t>2020. година реализација (процена)</t>
  </si>
  <si>
    <t>План 2021. година</t>
  </si>
  <si>
    <t>Стање на дан 31.12.2020.</t>
  </si>
  <si>
    <t>План на дан 31.12.2021.</t>
  </si>
  <si>
    <r>
      <rPr>
        <b/>
        <sz val="11"/>
        <rFont val="Times New Roman"/>
        <family val="1"/>
      </rPr>
      <t>ROA</t>
    </r>
    <r>
      <rPr>
        <sz val="11"/>
        <rFont val="Times New Roman"/>
        <family val="1"/>
      </rPr>
      <t xml:space="preserve"> (Return on Assets) - Стопа приноса средстава рачуна се: (нето добит / укупна средства ) *100</t>
    </r>
  </si>
  <si>
    <r>
      <rPr>
        <b/>
        <sz val="11"/>
        <rFont val="Times New Roman"/>
        <family val="1"/>
      </rPr>
      <t>ROE</t>
    </r>
    <r>
      <rPr>
        <sz val="11"/>
        <rFont val="Times New Roman"/>
        <family val="1"/>
      </rPr>
      <t xml:space="preserve"> (Return on Еquity) - Стопа приноса капитала рачуна се: (нето добит / капитал)*100</t>
    </r>
  </si>
  <si>
    <r>
      <rPr>
        <b/>
        <sz val="11"/>
        <rFont val="Times New Roman"/>
        <family val="1"/>
      </rPr>
      <t>Дуг / капитал</t>
    </r>
    <r>
      <rPr>
        <sz val="11"/>
        <rFont val="Times New Roman"/>
        <family val="1"/>
      </rPr>
      <t xml:space="preserve"> представља однос укупног дуга (дугорочна резервисања и обавезе, одложене пореске обавезе и краткорочне обавезе) и капитала (укупна ставка из пасиве биланса стања) *100.</t>
    </r>
  </si>
  <si>
    <t>БИЛАНС СТАЊА  на дан 31.12.2021. године</t>
  </si>
  <si>
    <t>План 31.03.2021.</t>
  </si>
  <si>
    <t>План 30.06.2021.</t>
  </si>
  <si>
    <t>План 30.09.2021.</t>
  </si>
  <si>
    <t>План 31.12.2021.</t>
  </si>
  <si>
    <t>БИЛАНС УСПЕХА за период 01.01 - 31.12.2021. године</t>
  </si>
  <si>
    <t>План
01.01-31.03.2021.</t>
  </si>
  <si>
    <t>План
01.01-30.06.2021.</t>
  </si>
  <si>
    <t>План
01.01-30.09.2021.</t>
  </si>
  <si>
    <t>План 
01.01-31.12.2021.</t>
  </si>
  <si>
    <t>у периоду од 01.01. до 31.12.2021. године</t>
  </si>
  <si>
    <t>План 
01.01-31.03.2021.</t>
  </si>
  <si>
    <t>План 
01.01-30.09.2021.</t>
  </si>
  <si>
    <t xml:space="preserve"> 01.01-31.12.2020. године</t>
  </si>
  <si>
    <t>План за период 01.01-31.12.2021. године</t>
  </si>
  <si>
    <t xml:space="preserve">План 
01.01-31.12.2020. </t>
  </si>
  <si>
    <t xml:space="preserve">Реализација (процена) 
01.01-31.12.2020. </t>
  </si>
  <si>
    <t>Број запослених по секторима / организационим јединицама на дан 31.12.2020. године</t>
  </si>
  <si>
    <t>Број на дан 31.12.2021.</t>
  </si>
  <si>
    <t>Број запослених 31.12.2021.</t>
  </si>
  <si>
    <t>Одлив кадрова у периоду 
01.01.-31.03.2021.</t>
  </si>
  <si>
    <t>Пријем кадрова у периоду 
01.01.-31.03.2021.</t>
  </si>
  <si>
    <t>Стање на дан 31.03.2021. године</t>
  </si>
  <si>
    <t>Одлив кадрова у периоду 
01.04.-30.06.2021.</t>
  </si>
  <si>
    <t>Пријем кадрова у периоду 
01.04.-30.06.2021.</t>
  </si>
  <si>
    <t>Стање на дан 30.06.2021. године</t>
  </si>
  <si>
    <t>Одлив кадрова у периоду 
01.07.-30.09.2021.</t>
  </si>
  <si>
    <t>Пријем кадрова у периоду 
01.07.-30.09.2021.</t>
  </si>
  <si>
    <t>Стање на дан 30.09.2021. године</t>
  </si>
  <si>
    <t>Одлив кадрова у периоду 
01.10.-31.12.2021.</t>
  </si>
  <si>
    <t>Пријем кадрова у периоду 
01.10.-31.12.2021.</t>
  </si>
  <si>
    <t>Стање на дан 31.12.2021. године</t>
  </si>
  <si>
    <t>Исплаћена маса за зараде, број запослених и просечна зарада по месецима за 2020. годину*- Бруто 1</t>
  </si>
  <si>
    <t>** старозапослени у 2020. години су они запослени који су били у радном односу у децембру 2019. године</t>
  </si>
  <si>
    <t xml:space="preserve">Планирана маса за зараде, број запослених и просечна зарада по месецима за 2021. годину - Бруто 1 </t>
  </si>
  <si>
    <t>*старозапослени у 2021. години су они запослени који су били у радном односу у предузећу у децембру 2020. године</t>
  </si>
  <si>
    <t>Планирана маса за зараде увећана за доприносе на зараде, број запослених и просечна зарада по месецима за 2021. годину - Бруто 2</t>
  </si>
  <si>
    <t>Исплаћена у 2020. години</t>
  </si>
  <si>
    <t>Планирана у 2021. години</t>
  </si>
  <si>
    <t>Надзорни одбор / Скупштина - реализација 2020. година</t>
  </si>
  <si>
    <t>Надзорни одбор / Скупштина - план 2021. година</t>
  </si>
  <si>
    <t>Комисија за ревизију - реализација 2020. година</t>
  </si>
  <si>
    <t>Комисија за ревизију - план 2021. година</t>
  </si>
  <si>
    <t>Стање кредитне задужености у динарима
на дан 31.12.2020.
године</t>
  </si>
  <si>
    <t xml:space="preserve"> План плаћања по кредиту за 2021. годину  у динарима</t>
  </si>
  <si>
    <t>Стање кредитне задужености у оригиналној валути
на дан 31.12.2021. године</t>
  </si>
  <si>
    <t>Стање кредитне задужености у динарима
на дан 31.12.2021. године</t>
  </si>
  <si>
    <t>Реализација (процена) у 2020. години</t>
  </si>
  <si>
    <t xml:space="preserve">План 2023. година                 </t>
  </si>
  <si>
    <t>Реализовано закључно са 31.12.2020. године</t>
  </si>
  <si>
    <t>Прилог 9a</t>
  </si>
  <si>
    <t>План на дан 31.12.2020.</t>
  </si>
  <si>
    <t>Реализација (процена) на дан 31.12.2020.</t>
  </si>
  <si>
    <t>Исплата по месецима  2020.</t>
  </si>
  <si>
    <t>План по месецима  2021.</t>
  </si>
  <si>
    <t xml:space="preserve">** позиције од 5 до 29 које се исказују у новчаним јединицама приказати у бруто износу </t>
  </si>
  <si>
    <t>%</t>
  </si>
  <si>
    <t>Сектор за опште и правне послове</t>
  </si>
  <si>
    <t>Сектор за финансијско-књиговодствене послове</t>
  </si>
  <si>
    <t>Сектор за водовод и канализацију</t>
  </si>
  <si>
    <t>Сектор за транспорт и дистрибуцију гаса-сервис за одржавање возила</t>
  </si>
  <si>
    <t>квалификовани радник (кв)</t>
  </si>
  <si>
    <t>квалификовани радник (нк)</t>
  </si>
  <si>
    <t>Сектор за одржавање зеленила и чистоће, рекреационих и др јавних површина, пијаце и гробаља</t>
  </si>
  <si>
    <t>квалификова радник(кв)</t>
  </si>
  <si>
    <t>квалификова радник(всс) одлазак у пензију</t>
  </si>
  <si>
    <t>квалификовани радник (нк) одлазак у пензију</t>
  </si>
  <si>
    <t>neto-posl</t>
  </si>
  <si>
    <t>neto-star.</t>
  </si>
  <si>
    <t xml:space="preserve">квалификова радник(всс) </t>
  </si>
  <si>
    <t>novoz.</t>
  </si>
  <si>
    <t>neto</t>
  </si>
  <si>
    <t>neto ukup.</t>
  </si>
  <si>
    <t>bruto 1</t>
  </si>
  <si>
    <t>bruto 2</t>
  </si>
  <si>
    <t>ГОРИВО</t>
  </si>
  <si>
    <t>ЕЛЕКТРИЧНА ЕНЕРГИЈА</t>
  </si>
  <si>
    <t>ВОДОВОДНИ И КАНАЛ.МАТЕРИЈАЛ</t>
  </si>
  <si>
    <t>БАЖДАРЕЊЕ МЕРИЛА ПРОТОКА</t>
  </si>
  <si>
    <t>МЕРНО РЕГУЛАЦИОНИ СЕТОВИ</t>
  </si>
  <si>
    <t>РЕМОНТ ПУМПИ ЗА ВОД.И КАНАЛ.</t>
  </si>
  <si>
    <t>ПРЕНОС ОПЦ.СЕТА ПОДАТАКА</t>
  </si>
  <si>
    <t>ОСИГУРАЊЕ ИМОВИНЕ, ЛИЦА И ВОЗ.</t>
  </si>
  <si>
    <t>ГРАЂЕВИН.И МОЛ.ФАРБАР.МАТЕР.</t>
  </si>
  <si>
    <t>НАТРИЈУМ ХИПОХЛОРИТ</t>
  </si>
  <si>
    <t>ВОДОМЕРИ И АДАПТ. ВОДОМЕРЕ</t>
  </si>
  <si>
    <t>МАТЕР.ЗА ЗЕЛЕНИЛО</t>
  </si>
  <si>
    <t>БРАВАРСКИ МАТЕРИЈАЛ</t>
  </si>
  <si>
    <t>МАТЕРИЈАЛ ЗА ГАС</t>
  </si>
  <si>
    <t>РЕЗЕРВНИ ДЕЛОВИ</t>
  </si>
  <si>
    <t>СИТАН ИНВЕНТАР</t>
  </si>
  <si>
    <t>ХТЗ ОПРЕМА</t>
  </si>
  <si>
    <t>КАНЦЕЛАРИЈСКИ МАТЕРИЈАЛ</t>
  </si>
  <si>
    <t>СРЕД.ЗА ХИГИЈЕНУ</t>
  </si>
  <si>
    <t>МАЗИВО</t>
  </si>
  <si>
    <t>ДЕТЕКТОР ЗА КОНТ.УГИ</t>
  </si>
  <si>
    <t>МОТОРНА ТЕСТЕРА СТИХЛ МС 651</t>
  </si>
  <si>
    <t>ТРИМЕРИ ФС 450 СТИХЛ</t>
  </si>
  <si>
    <t>РЕЗАЧ ВИСОКИХ ГРАНА СТИХЛ ХТ 75</t>
  </si>
  <si>
    <t>МОТОРНИ ДУВАЧ СТИХЛ ХТ 75</t>
  </si>
  <si>
    <t>ПУМПЕ ЗА ВОДОВОД И КАНАЛ.</t>
  </si>
  <si>
    <t>ХЛОРИНАТОР</t>
  </si>
  <si>
    <t>РЕКЛАМНИ МАТЕРИЈАЛ</t>
  </si>
  <si>
    <t>ОПРЕМА ЗА ДАЉИНСКО ОЧИТ.ВОДО.</t>
  </si>
  <si>
    <t>ПОПРАВКЕ ТРИМЕРА И КОСИЛИЦА</t>
  </si>
  <si>
    <t>ЗАКУП АУТОСМЕЋАРА</t>
  </si>
  <si>
    <t>ИЗНАЈМЉИВАЊЕ ДИЗАЛИЦЕ СА КОР.</t>
  </si>
  <si>
    <t>ВАЂЕЊЕ ПАЊЕВА</t>
  </si>
  <si>
    <t>РАЗГУР.КОНУНАЛНОГ ОТПАДА.</t>
  </si>
  <si>
    <t>ОДРЖ.МЕХАНИЗ.И СЕРВИС ВОЗИЛ.</t>
  </si>
  <si>
    <t>ВУЛКАНИЗЕРСКЕ УСЛУГЕ</t>
  </si>
  <si>
    <t>ЕЛЕКТРОСЕРВИС ВОЗИЛА</t>
  </si>
  <si>
    <t>ОДОРИЗАЦИЈА</t>
  </si>
  <si>
    <t>ОДРЖ.ШТАМПАЧА И ТОНЕРА</t>
  </si>
  <si>
    <t>ПОЛАГ.СТРУЧ.ИСПИТА ЗА ГАС</t>
  </si>
  <si>
    <t>ДИМНИЧАРСКЕ УСЛУГЕ</t>
  </si>
  <si>
    <t>ИЗРАДА ЕЛАБОРАТА О ЗОН.САН.ЗАШ.</t>
  </si>
  <si>
    <t>ВОЂ.КЊИГЕ ЕВИД.РЕЗЕРВИ ПОД.ВОДА</t>
  </si>
  <si>
    <t>ПРАЋЕЊЕ ВОЗИЛА</t>
  </si>
  <si>
    <t>ПРОЦЕНА ВРЕДНОСТИ ИМОВИНЕ</t>
  </si>
  <si>
    <t>УСЛУГЕ КАНАЛЏЕТА</t>
  </si>
  <si>
    <t>АНАЛИЗА ВОДЕ</t>
  </si>
  <si>
    <t>ЗАКУП СЕРВЕРА ЗА БУНАРЕ</t>
  </si>
  <si>
    <t>ЗАКУП БУНАРА</t>
  </si>
  <si>
    <t>ОЧИТАВАЊЕ ВОДОМЕРА</t>
  </si>
  <si>
    <t>УСЛ.ЕЛЕКТРИЧАРА</t>
  </si>
  <si>
    <t>ПТТ УСЛУГЕ</t>
  </si>
  <si>
    <t>УСЛУГЕ ИНТЕРНЕТА</t>
  </si>
  <si>
    <t>ТЕЛЕФОНСКЕ УСЛУГЕ</t>
  </si>
  <si>
    <t>ТЕХНИЧ.ПРЕГЛЕД И РЕГИСТРАЦИЈА</t>
  </si>
  <si>
    <t>БЕЗБЕД.НА РАДУ</t>
  </si>
  <si>
    <t>РЕВИЗИЈА ФИНАН.ИЗВЕШТАЈА</t>
  </si>
  <si>
    <t>АДВОКАТСКЕ УСЛУГЕ</t>
  </si>
  <si>
    <t>ЦЕНТАР ЗА ЗАШТИТУ ПОТРОШАЧА</t>
  </si>
  <si>
    <t>ЗДРАВСТВЕНЕ УСЛУГЕ</t>
  </si>
  <si>
    <t>СТРУЧ.ОБРАЗОВАЊЕ ЗАПОСЛЕНИХ</t>
  </si>
  <si>
    <t>СТУЧНО УСАВРШАВАЊЕ-СЕМИНАР</t>
  </si>
  <si>
    <t>ОДРЖАВАЊЕ СОФТВЕРА</t>
  </si>
  <si>
    <t>РЕПРЕЗЕНТАЦИЈА</t>
  </si>
  <si>
    <t>ОГЛАШАВАЊЕ РАДИО, НОВИНЕ</t>
  </si>
  <si>
    <t>ПРЕТПЛАТА НА СТРУЧ.ЧАСОПИСЕ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</si>
  <si>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</si>
  <si>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</si>
  <si>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</si>
  <si>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</si>
  <si>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</si>
  <si>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</si>
  <si>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</si>
  <si>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</si>
  <si>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</si>
  <si>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</si>
  <si>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</si>
  <si>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</si>
  <si>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Прилог 16</t>
  </si>
  <si>
    <t>РЕАЛИЗАЦИЈА ПЛАНА НАБАВКИ ПУТНИЧКИХ ВОЗИЛА У 2020. ГОДИНИ</t>
  </si>
  <si>
    <t>Рб.</t>
  </si>
  <si>
    <t>Планирана набавка возила</t>
  </si>
  <si>
    <t>(тип возила, карактеристике)</t>
  </si>
  <si>
    <r>
      <t>Реализација планиране набавке (</t>
    </r>
    <r>
      <rPr>
        <b/>
        <sz val="12"/>
        <rFont val="Times New Roman"/>
        <family val="1"/>
      </rPr>
      <t>да/не)</t>
    </r>
  </si>
  <si>
    <t>Вредност реализоване набавке у динарима</t>
  </si>
  <si>
    <t>Разлози неспровођења набавке</t>
  </si>
  <si>
    <t>ПУТНИЧКА ВОЗИЛА</t>
  </si>
  <si>
    <t>...</t>
  </si>
  <si>
    <t>ТЕРЕНСКА ПУТНИЧКА ВОЗИЛА</t>
  </si>
  <si>
    <t>УКУПНА ВРЕДНОСТ НАБАВКИ</t>
  </si>
  <si>
    <t>Процењена вредност набавке</t>
  </si>
  <si>
    <t> /</t>
  </si>
  <si>
    <t>УКУПНА ПРОЦЕЊЕНА ВРЕДНОСТ НАБАВКИ</t>
  </si>
  <si>
    <t xml:space="preserve"> ПЛАН НАБАВКИ ПУТНИЧКИХ ВОЗИЛА ЗА 2021. ГОДИНУ</t>
  </si>
  <si>
    <t>Редни</t>
  </si>
  <si>
    <t xml:space="preserve"> Процена </t>
  </si>
  <si>
    <t>Индекс</t>
  </si>
  <si>
    <t>број</t>
  </si>
  <si>
    <t>рачун</t>
  </si>
  <si>
    <t>I-X 2020</t>
  </si>
  <si>
    <t>реал.плана</t>
  </si>
  <si>
    <t xml:space="preserve"> измена.плана</t>
  </si>
  <si>
    <t>7(5/4)</t>
  </si>
  <si>
    <t>8(6/5)</t>
  </si>
  <si>
    <t>Јавно снабдевање природим гасом</t>
  </si>
  <si>
    <t>Приходи од продаје секундарних сировина</t>
  </si>
  <si>
    <t>Водоинсталатерске услуге</t>
  </si>
  <si>
    <t>Приход од фиксне накнаде за водомере</t>
  </si>
  <si>
    <t>Дистрибуција воде</t>
  </si>
  <si>
    <t>Приход дистрибуције гаса</t>
  </si>
  <si>
    <t xml:space="preserve">Изношење,одвођење отпадних вода </t>
  </si>
  <si>
    <t>Изношење отпада</t>
  </si>
  <si>
    <t>Одржавање зеленила и чистоће</t>
  </si>
  <si>
    <t>Одржавање степ.и освет.</t>
  </si>
  <si>
    <t>Пијачарина</t>
  </si>
  <si>
    <t>Приход од грађевинских радова</t>
  </si>
  <si>
    <t>Приход од погребних услуга</t>
  </si>
  <si>
    <t>Приходи од активирања учинака</t>
  </si>
  <si>
    <t xml:space="preserve">Приходи од субвенција </t>
  </si>
  <si>
    <t>Приходи од дотација-Национална служ.</t>
  </si>
  <si>
    <t>Приходи од  донација</t>
  </si>
  <si>
    <t>Приходи од закупнина</t>
  </si>
  <si>
    <t>Остали пословни приходи</t>
  </si>
  <si>
    <t>Приходи од камата</t>
  </si>
  <si>
    <t>Добици по основу продаје опреме</t>
  </si>
  <si>
    <t>Наплаћена отписана потр.</t>
  </si>
  <si>
    <t>Приходи од смањења обавеза</t>
  </si>
  <si>
    <t>Приходи од укидања резервис.за отпремнине</t>
  </si>
  <si>
    <t>Приходи од накнаде штете</t>
  </si>
  <si>
    <t>Остали приходи</t>
  </si>
  <si>
    <t>Приходи од ускл.вредн.потраживања</t>
  </si>
  <si>
    <t xml:space="preserve"> ПЛАН ТРОШКОВА И РАСХОДА ЗА 2021</t>
  </si>
  <si>
    <t>Ред</t>
  </si>
  <si>
    <t xml:space="preserve">План </t>
  </si>
  <si>
    <t xml:space="preserve"> Реализација</t>
  </si>
  <si>
    <t xml:space="preserve"> Процена</t>
  </si>
  <si>
    <t>ИНДЕКС</t>
  </si>
  <si>
    <t>I-IX 2020</t>
  </si>
  <si>
    <t>9(7/5)</t>
  </si>
  <si>
    <t>10(8/7)</t>
  </si>
  <si>
    <t>Набавна вредост природног гаса</t>
  </si>
  <si>
    <t>Утрош. матер. рез. делови, алат</t>
  </si>
  <si>
    <t>Трошкови основног  материјала за израду</t>
  </si>
  <si>
    <t>Трошкови резервних делова</t>
  </si>
  <si>
    <t>Трошкови једнократног отписа ал.и инв.</t>
  </si>
  <si>
    <t>Трошкови канцеларијског материјала</t>
  </si>
  <si>
    <t>Трошкови заштитне опреме(рукавице)</t>
  </si>
  <si>
    <t>Трошкови матер.за одржавање хигијене</t>
  </si>
  <si>
    <t>Трошкови горива и мазива</t>
  </si>
  <si>
    <t>Трошкови горива и мазива за возила</t>
  </si>
  <si>
    <t>Трошкови ТНГ аутогаса</t>
  </si>
  <si>
    <t>Трошкови електричне енергије</t>
  </si>
  <si>
    <t>Трошкови бруто зарада</t>
  </si>
  <si>
    <t xml:space="preserve"> Трошкови доприноса на терет посл.</t>
  </si>
  <si>
    <t>Трошкови доприноса ПИО на терет посл.</t>
  </si>
  <si>
    <t>Трошкови доприноса за ЗДРАВ. на терет посл.</t>
  </si>
  <si>
    <t>Трошкови доп.за незапосл.на терет посл.</t>
  </si>
  <si>
    <t>Накнаде по основу уговора</t>
  </si>
  <si>
    <t>Трошкови накнада по уговора о делу</t>
  </si>
  <si>
    <t>Трошкови накнад.привр.и повр.послови</t>
  </si>
  <si>
    <t>Трошкови накнада чланова НО</t>
  </si>
  <si>
    <t>Отпремнинe</t>
  </si>
  <si>
    <t>Јубиларна награда</t>
  </si>
  <si>
    <t>52904-52905</t>
  </si>
  <si>
    <t>Солидарна пмоћ</t>
  </si>
  <si>
    <t>Накнада трошк.превоза на рад и са рада</t>
  </si>
  <si>
    <t>Накнада за смештај и исхр.сл.путу</t>
  </si>
  <si>
    <t>Накнада трошк.пр. и коришћ.сопст.воз.</t>
  </si>
  <si>
    <t xml:space="preserve"> Осталих прим.запослених(покл. деци) </t>
  </si>
  <si>
    <t>Трошкови производних услуга на изради учинака</t>
  </si>
  <si>
    <t>Трошкови птт услуга и телефона</t>
  </si>
  <si>
    <t>Трошкови ПТТ услуга</t>
  </si>
  <si>
    <t>Трошкови услуга превоза</t>
  </si>
  <si>
    <t>Трошкови телефонских услуга</t>
  </si>
  <si>
    <t>Трошкови  произв усл.и услуга одржавања</t>
  </si>
  <si>
    <t>Трошкови закупнина</t>
  </si>
  <si>
    <t xml:space="preserve"> бунара</t>
  </si>
  <si>
    <t>постројења и опреме</t>
  </si>
  <si>
    <t>осталих средстава(сервера)</t>
  </si>
  <si>
    <t>Трошкови рекламе и пропаганде</t>
  </si>
  <si>
    <t>Трошкови рекламног материјала</t>
  </si>
  <si>
    <t>Остали трошкови рекламе и пропаганде(спонз.и остало)</t>
  </si>
  <si>
    <t>Трошкови техничких прегледа и регис.</t>
  </si>
  <si>
    <t>Трошкови услуга заштите на раду</t>
  </si>
  <si>
    <t>Тр.накнада за коришћ.аутопута</t>
  </si>
  <si>
    <t>Трошкови анализе воде</t>
  </si>
  <si>
    <t>Трошкови  осталих производних услуга</t>
  </si>
  <si>
    <t>Трошкови амортизације</t>
  </si>
  <si>
    <t>Трошкови резервисања за отпремнине</t>
  </si>
  <si>
    <t>Трошкови ревизије финансиј.извештаја</t>
  </si>
  <si>
    <t xml:space="preserve">Трошкови адвокатских услуга </t>
  </si>
  <si>
    <t>Трошкови услуга пружања правне помоћи</t>
  </si>
  <si>
    <t>Трошкови здравствених услуга</t>
  </si>
  <si>
    <t>Трошкови стручног образовања запослених</t>
  </si>
  <si>
    <t>Трошкови услуга у вези стр.усав.семинари</t>
  </si>
  <si>
    <t>Трошкови одржавања софтвера</t>
  </si>
  <si>
    <t>Трошкови осталих непроизв.услуга</t>
  </si>
  <si>
    <t>Трошкови репрезентације</t>
  </si>
  <si>
    <t>Трошкови премија осигурања</t>
  </si>
  <si>
    <t>Тр.премија осигур.некретнина и опреме</t>
  </si>
  <si>
    <t>Тр.прем.осигурања обртних средства</t>
  </si>
  <si>
    <t xml:space="preserve">Тр.премије исигурања одговорности </t>
  </si>
  <si>
    <t>Тр.премија осигурања запослених</t>
  </si>
  <si>
    <t>Трошкови платног промета</t>
  </si>
  <si>
    <t>Трошкови чланарина</t>
  </si>
  <si>
    <t>Тр.доприноса  коморама</t>
  </si>
  <si>
    <t>Тр.осталих чланарина</t>
  </si>
  <si>
    <t>Трошкови пореза</t>
  </si>
  <si>
    <t>Тр.пореза на имовину</t>
  </si>
  <si>
    <t>Тр.пореза на употр.држање и ношење добара</t>
  </si>
  <si>
    <t>Трошкови накнада за коришћење вода</t>
  </si>
  <si>
    <t>Остале посебне накнаде</t>
  </si>
  <si>
    <t>Судске,администр.и реп.таксе</t>
  </si>
  <si>
    <t>Трошкови оглашавања радио,новине</t>
  </si>
  <si>
    <t>Остали нематер.трошк.(претплате на стр.часоп.)</t>
  </si>
  <si>
    <t>Расходи затезних камата</t>
  </si>
  <si>
    <t>Расходи камата по финан.кредитима</t>
  </si>
  <si>
    <t>Губици по основу расхода опреме</t>
  </si>
  <si>
    <t>Расходи по основу спорова</t>
  </si>
  <si>
    <t>Расходи по основу директног отписа потр.</t>
  </si>
  <si>
    <t>Казне за привредне прест.и прекршаје</t>
  </si>
  <si>
    <t>Расходи накнаде штете др.лицима</t>
  </si>
  <si>
    <t>Остали непоменути расходи</t>
  </si>
  <si>
    <t>Расходи за хуманитар.здравств.намене</t>
  </si>
  <si>
    <t>Обезвређење потраживања-индиректан отпис</t>
  </si>
  <si>
    <t>Расходи по основу испр.грешке из раниј.год.</t>
  </si>
  <si>
    <t xml:space="preserve">УКУПНО </t>
  </si>
  <si>
    <t xml:space="preserve">  ПЛАН ПРИХОДА ЗА 2021</t>
  </si>
</sst>
</file>

<file path=xl/styles.xml><?xml version="1.0" encoding="utf-8"?>
<styleSheet xmlns="http://schemas.openxmlformats.org/spreadsheetml/2006/main">
  <numFmts count="4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dd/mm/yyyy/"/>
    <numFmt numFmtId="193" formatCode="###########"/>
    <numFmt numFmtId="194" formatCode="[$-81A]d\.\ mmmm\ yyyy"/>
    <numFmt numFmtId="195" formatCode="#"/>
    <numFmt numFmtId="196" formatCode="[$-281A]d\.\ mmmm\ yyyy"/>
    <numFmt numFmtId="197" formatCode="[$-409]dddd\,\ mmmm\ dd\,\ yyyy"/>
    <numFmt numFmtId="198" formatCode="[$-409]h:mm:ss\ AM/PM"/>
    <numFmt numFmtId="199" formatCode="\+0%;\-0%;0%;"/>
  </numFmts>
  <fonts count="9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sz val="12"/>
      <name val="Arial"/>
      <family val="2"/>
    </font>
    <font>
      <sz val="11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4"/>
      <color indexed="8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b/>
      <sz val="22"/>
      <name val="Times New Roman"/>
      <family val="1"/>
    </font>
    <font>
      <sz val="16"/>
      <name val="Arial"/>
      <family val="2"/>
    </font>
    <font>
      <sz val="16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sz val="11"/>
      <color indexed="8"/>
      <name val="Times New Roman"/>
      <family val="1"/>
    </font>
    <font>
      <b/>
      <sz val="14"/>
      <name val="Helvetica"/>
      <family val="2"/>
    </font>
    <font>
      <sz val="14"/>
      <name val="Helvetica"/>
      <family val="2"/>
    </font>
    <font>
      <sz val="10"/>
      <color indexed="8"/>
      <name val="Times New Roman"/>
      <family val="1"/>
    </font>
    <font>
      <sz val="12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sz val="12"/>
      <color indexed="63"/>
      <name val="Arial"/>
      <family val="2"/>
    </font>
    <font>
      <b/>
      <sz val="12"/>
      <color indexed="63"/>
      <name val="Arial"/>
      <family val="2"/>
    </font>
    <font>
      <b/>
      <sz val="10"/>
      <color indexed="8"/>
      <name val="Times New Roman"/>
      <family val="1"/>
    </font>
    <font>
      <i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theme="0"/>
      <name val="Times New Roman"/>
      <family val="1"/>
    </font>
    <font>
      <sz val="9"/>
      <color theme="1"/>
      <name val="Times New Roman"/>
      <family val="1"/>
    </font>
    <font>
      <sz val="10"/>
      <color theme="1"/>
      <name val="Arial"/>
      <family val="2"/>
    </font>
    <font>
      <sz val="8"/>
      <color theme="1"/>
      <name val="Times New Roman"/>
      <family val="1"/>
    </font>
    <font>
      <sz val="12"/>
      <color rgb="FF505050"/>
      <name val="Arial"/>
      <family val="2"/>
    </font>
    <font>
      <b/>
      <sz val="12"/>
      <color rgb="FF505050"/>
      <name val="Arial"/>
      <family val="2"/>
    </font>
    <font>
      <b/>
      <sz val="10"/>
      <color theme="1"/>
      <name val="Times New Roman"/>
      <family val="1"/>
    </font>
    <font>
      <i/>
      <sz val="10"/>
      <color theme="1"/>
      <name val="Arial"/>
      <family val="2"/>
    </font>
    <font>
      <b/>
      <sz val="14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/>
      <right/>
      <top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double"/>
      <top style="medium"/>
      <bottom style="thin"/>
    </border>
    <border>
      <left/>
      <right/>
      <top/>
      <bottom style="double"/>
    </border>
    <border>
      <left/>
      <right style="thin"/>
      <top/>
      <bottom style="double"/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/>
      <right style="thin"/>
      <top/>
      <bottom/>
    </border>
    <border>
      <left style="thin"/>
      <right style="thin"/>
      <top/>
      <bottom style="double"/>
    </border>
    <border>
      <left/>
      <right style="thin"/>
      <top style="double"/>
      <bottom style="double"/>
    </border>
    <border>
      <left style="medium"/>
      <right style="medium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/>
      <top/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 diagonalUp="1">
      <left style="medium"/>
      <right style="medium"/>
      <top style="medium"/>
      <bottom style="thin"/>
      <diagonal style="thin"/>
    </border>
    <border diagonalUp="1">
      <left style="medium"/>
      <right style="medium"/>
      <top style="thin"/>
      <bottom style="medium"/>
      <diagonal style="thin"/>
    </border>
    <border>
      <left style="thin"/>
      <right/>
      <top style="medium"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0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0">
      <alignment/>
      <protection/>
    </xf>
    <xf numFmtId="0" fontId="6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8" fillId="28" borderId="0" applyNumberFormat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2" fillId="29" borderId="1" applyNumberFormat="0" applyAlignment="0" applyProtection="0"/>
    <xf numFmtId="0" fontId="73" fillId="0" borderId="6" applyNumberFormat="0" applyFill="0" applyAlignment="0" applyProtection="0"/>
    <xf numFmtId="0" fontId="74" fillId="30" borderId="0" applyNumberFormat="0" applyBorder="0" applyAlignment="0" applyProtection="0"/>
    <xf numFmtId="0" fontId="0" fillId="0" borderId="0">
      <alignment/>
      <protection/>
    </xf>
    <xf numFmtId="0" fontId="62" fillId="0" borderId="0">
      <alignment/>
      <protection/>
    </xf>
    <xf numFmtId="0" fontId="0" fillId="31" borderId="7" applyNumberFormat="0" applyFont="0" applyAlignment="0" applyProtection="0"/>
    <xf numFmtId="0" fontId="75" fillId="26" borderId="8" applyNumberFormat="0" applyAlignment="0" applyProtection="0"/>
    <xf numFmtId="9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</cellStyleXfs>
  <cellXfs count="103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vertical="center" wrapText="1"/>
    </xf>
    <xf numFmtId="0" fontId="11" fillId="0" borderId="0" xfId="0" applyFont="1" applyAlignment="1">
      <alignment/>
    </xf>
    <xf numFmtId="0" fontId="62" fillId="0" borderId="0" xfId="60">
      <alignment/>
      <protection/>
    </xf>
    <xf numFmtId="0" fontId="79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3" fillId="0" borderId="0" xfId="0" applyFont="1" applyAlignment="1">
      <alignment/>
    </xf>
    <xf numFmtId="2" fontId="13" fillId="0" borderId="0" xfId="0" applyNumberFormat="1" applyFont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right"/>
    </xf>
    <xf numFmtId="0" fontId="2" fillId="0" borderId="0" xfId="0" applyFont="1" applyFill="1" applyBorder="1" applyAlignment="1">
      <alignment vertical="center" wrapText="1"/>
    </xf>
    <xf numFmtId="0" fontId="13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15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4" fillId="0" borderId="0" xfId="0" applyFont="1" applyFill="1" applyAlignment="1" applyProtection="1">
      <alignment/>
      <protection/>
    </xf>
    <xf numFmtId="0" fontId="14" fillId="0" borderId="0" xfId="0" applyFont="1" applyFill="1" applyAlignment="1" applyProtection="1">
      <alignment horizontal="right"/>
      <protection/>
    </xf>
    <xf numFmtId="0" fontId="18" fillId="0" borderId="0" xfId="0" applyFont="1" applyFill="1" applyAlignment="1" applyProtection="1">
      <alignment horizontal="right"/>
      <protection/>
    </xf>
    <xf numFmtId="0" fontId="18" fillId="0" borderId="0" xfId="0" applyFont="1" applyFill="1" applyAlignment="1" applyProtection="1">
      <alignment/>
      <protection/>
    </xf>
    <xf numFmtId="0" fontId="14" fillId="0" borderId="16" xfId="0" applyFont="1" applyFill="1" applyBorder="1" applyAlignment="1" applyProtection="1">
      <alignment horizontal="left" vertical="center"/>
      <protection/>
    </xf>
    <xf numFmtId="0" fontId="14" fillId="0" borderId="10" xfId="0" applyFont="1" applyFill="1" applyBorder="1" applyAlignment="1" applyProtection="1">
      <alignment horizontal="left" vertical="center"/>
      <protection/>
    </xf>
    <xf numFmtId="0" fontId="14" fillId="0" borderId="11" xfId="0" applyFont="1" applyFill="1" applyBorder="1" applyAlignment="1" applyProtection="1">
      <alignment horizontal="left" vertical="center"/>
      <protection/>
    </xf>
    <xf numFmtId="0" fontId="14" fillId="0" borderId="12" xfId="0" applyFont="1" applyFill="1" applyBorder="1" applyAlignment="1" applyProtection="1">
      <alignment horizontal="left" vertical="center"/>
      <protection/>
    </xf>
    <xf numFmtId="0" fontId="14" fillId="0" borderId="17" xfId="0" applyFont="1" applyFill="1" applyBorder="1" applyAlignment="1" applyProtection="1">
      <alignment horizontal="left" vertical="center"/>
      <protection/>
    </xf>
    <xf numFmtId="0" fontId="14" fillId="0" borderId="0" xfId="0" applyFont="1" applyAlignment="1" applyProtection="1">
      <alignment/>
      <protection/>
    </xf>
    <xf numFmtId="0" fontId="80" fillId="0" borderId="0" xfId="0" applyFont="1" applyAlignment="1">
      <alignment horizontal="center"/>
    </xf>
    <xf numFmtId="49" fontId="2" fillId="32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Font="1" applyAlignment="1">
      <alignment vertical="center" wrapText="1"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right"/>
    </xf>
    <xf numFmtId="0" fontId="16" fillId="0" borderId="0" xfId="0" applyFont="1" applyBorder="1" applyAlignment="1">
      <alignment vertical="center" wrapText="1"/>
    </xf>
    <xf numFmtId="0" fontId="20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0" fontId="12" fillId="0" borderId="0" xfId="0" applyFont="1" applyAlignment="1">
      <alignment/>
    </xf>
    <xf numFmtId="0" fontId="21" fillId="0" borderId="0" xfId="0" applyFont="1" applyBorder="1" applyAlignment="1">
      <alignment horizontal="center" vertical="center"/>
    </xf>
    <xf numFmtId="3" fontId="21" fillId="0" borderId="0" xfId="0" applyNumberFormat="1" applyFont="1" applyBorder="1" applyAlignment="1">
      <alignment horizontal="center" vertical="center"/>
    </xf>
    <xf numFmtId="0" fontId="20" fillId="32" borderId="18" xfId="0" applyFont="1" applyFill="1" applyBorder="1" applyAlignment="1">
      <alignment horizontal="center" vertical="center" wrapText="1"/>
    </xf>
    <xf numFmtId="0" fontId="20" fillId="32" borderId="11" xfId="0" applyFont="1" applyFill="1" applyBorder="1" applyAlignment="1">
      <alignment horizontal="center" vertical="center" wrapText="1"/>
    </xf>
    <xf numFmtId="0" fontId="20" fillId="32" borderId="19" xfId="0" applyFont="1" applyFill="1" applyBorder="1" applyAlignment="1">
      <alignment horizontal="center" vertical="center" wrapText="1"/>
    </xf>
    <xf numFmtId="0" fontId="16" fillId="32" borderId="20" xfId="0" applyFont="1" applyFill="1" applyBorder="1" applyAlignment="1">
      <alignment horizontal="center" vertical="center" wrapText="1"/>
    </xf>
    <xf numFmtId="0" fontId="20" fillId="32" borderId="21" xfId="0" applyFont="1" applyFill="1" applyBorder="1" applyAlignment="1">
      <alignment horizontal="center" vertical="center" wrapText="1"/>
    </xf>
    <xf numFmtId="0" fontId="20" fillId="32" borderId="22" xfId="0" applyFont="1" applyFill="1" applyBorder="1" applyAlignment="1">
      <alignment horizontal="center" vertical="center" wrapText="1"/>
    </xf>
    <xf numFmtId="0" fontId="20" fillId="32" borderId="23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32" borderId="22" xfId="0" applyFont="1" applyFill="1" applyBorder="1" applyAlignment="1">
      <alignment horizontal="center" vertical="center" wrapText="1"/>
    </xf>
    <xf numFmtId="0" fontId="1" fillId="32" borderId="23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32" borderId="16" xfId="0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center" vertical="center" wrapText="1"/>
    </xf>
    <xf numFmtId="0" fontId="1" fillId="32" borderId="19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32" borderId="27" xfId="0" applyFont="1" applyFill="1" applyBorder="1" applyAlignment="1">
      <alignment horizontal="right" vertical="center" wrapText="1"/>
    </xf>
    <xf numFmtId="0" fontId="24" fillId="0" borderId="0" xfId="0" applyFont="1" applyAlignment="1">
      <alignment/>
    </xf>
    <xf numFmtId="0" fontId="81" fillId="0" borderId="0" xfId="0" applyFont="1" applyAlignment="1">
      <alignment/>
    </xf>
    <xf numFmtId="0" fontId="2" fillId="0" borderId="10" xfId="59" applyFont="1" applyBorder="1" applyAlignment="1">
      <alignment horizontal="left" vertical="center" wrapText="1"/>
      <protection/>
    </xf>
    <xf numFmtId="0" fontId="1" fillId="0" borderId="10" xfId="59" applyFont="1" applyBorder="1" applyAlignment="1">
      <alignment horizontal="lef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17" fillId="0" borderId="0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49" fontId="1" fillId="0" borderId="24" xfId="59" applyNumberFormat="1" applyFont="1" applyBorder="1" applyAlignment="1">
      <alignment horizontal="center" vertical="center"/>
      <protection/>
    </xf>
    <xf numFmtId="49" fontId="1" fillId="0" borderId="24" xfId="59" applyNumberFormat="1" applyFont="1" applyBorder="1" applyAlignment="1">
      <alignment horizontal="center" vertical="center" wrapText="1"/>
      <protection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3" fontId="1" fillId="0" borderId="10" xfId="59" applyNumberFormat="1" applyFont="1" applyFill="1" applyBorder="1" applyAlignment="1">
      <alignment horizontal="center" vertical="center"/>
      <protection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/>
    </xf>
    <xf numFmtId="0" fontId="2" fillId="32" borderId="28" xfId="0" applyFont="1" applyFill="1" applyBorder="1" applyAlignment="1">
      <alignment vertical="center" wrapText="1"/>
    </xf>
    <xf numFmtId="0" fontId="1" fillId="32" borderId="29" xfId="0" applyFont="1" applyFill="1" applyBorder="1" applyAlignment="1">
      <alignment horizontal="center" wrapText="1"/>
    </xf>
    <xf numFmtId="0" fontId="2" fillId="32" borderId="25" xfId="0" applyFont="1" applyFill="1" applyBorder="1" applyAlignment="1">
      <alignment horizontal="center" vertical="center" wrapText="1"/>
    </xf>
    <xf numFmtId="0" fontId="1" fillId="32" borderId="19" xfId="0" applyFont="1" applyFill="1" applyBorder="1" applyAlignment="1">
      <alignment horizontal="center" wrapText="1"/>
    </xf>
    <xf numFmtId="0" fontId="1" fillId="32" borderId="25" xfId="0" applyFont="1" applyFill="1" applyBorder="1" applyAlignment="1">
      <alignment horizontal="center" vertical="center"/>
    </xf>
    <xf numFmtId="0" fontId="82" fillId="0" borderId="24" xfId="0" applyFont="1" applyBorder="1" applyAlignment="1">
      <alignment vertical="center" wrapText="1"/>
    </xf>
    <xf numFmtId="0" fontId="83" fillId="0" borderId="24" xfId="0" applyFont="1" applyBorder="1" applyAlignment="1">
      <alignment vertical="center" wrapText="1"/>
    </xf>
    <xf numFmtId="0" fontId="82" fillId="0" borderId="25" xfId="0" applyFont="1" applyBorder="1" applyAlignment="1">
      <alignment vertical="center" wrapText="1"/>
    </xf>
    <xf numFmtId="0" fontId="82" fillId="0" borderId="15" xfId="0" applyFont="1" applyBorder="1" applyAlignment="1">
      <alignment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2" fillId="32" borderId="19" xfId="0" applyFont="1" applyFill="1" applyBorder="1" applyAlignment="1">
      <alignment horizontal="center" vertical="center" wrapText="1"/>
    </xf>
    <xf numFmtId="0" fontId="83" fillId="0" borderId="30" xfId="0" applyFont="1" applyBorder="1" applyAlignment="1">
      <alignment horizontal="center" vertical="center" wrapText="1"/>
    </xf>
    <xf numFmtId="0" fontId="83" fillId="0" borderId="31" xfId="0" applyFont="1" applyBorder="1" applyAlignment="1">
      <alignment horizontal="center" vertical="center" wrapText="1"/>
    </xf>
    <xf numFmtId="0" fontId="83" fillId="0" borderId="32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24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/>
    </xf>
    <xf numFmtId="0" fontId="1" fillId="33" borderId="24" xfId="0" applyFont="1" applyFill="1" applyBorder="1" applyAlignment="1">
      <alignment horizontal="center" wrapText="1"/>
    </xf>
    <xf numFmtId="0" fontId="13" fillId="33" borderId="10" xfId="0" applyFont="1" applyFill="1" applyBorder="1" applyAlignment="1">
      <alignment wrapText="1"/>
    </xf>
    <xf numFmtId="0" fontId="13" fillId="0" borderId="10" xfId="0" applyFont="1" applyFill="1" applyBorder="1" applyAlignment="1">
      <alignment horizontal="left" wrapText="1"/>
    </xf>
    <xf numFmtId="0" fontId="1" fillId="0" borderId="24" xfId="0" applyFont="1" applyFill="1" applyBorder="1" applyAlignment="1">
      <alignment wrapText="1"/>
    </xf>
    <xf numFmtId="0" fontId="1" fillId="0" borderId="25" xfId="0" applyFont="1" applyFill="1" applyBorder="1" applyAlignment="1">
      <alignment wrapText="1"/>
    </xf>
    <xf numFmtId="0" fontId="13" fillId="0" borderId="11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wrapText="1"/>
    </xf>
    <xf numFmtId="0" fontId="1" fillId="33" borderId="33" xfId="0" applyFont="1" applyFill="1" applyBorder="1" applyAlignment="1">
      <alignment horizontal="center" wrapText="1"/>
    </xf>
    <xf numFmtId="0" fontId="2" fillId="33" borderId="33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0" fontId="15" fillId="32" borderId="11" xfId="0" applyFont="1" applyFill="1" applyBorder="1" applyAlignment="1">
      <alignment horizontal="center" vertical="center" wrapText="1"/>
    </xf>
    <xf numFmtId="0" fontId="15" fillId="32" borderId="19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wrapText="1"/>
    </xf>
    <xf numFmtId="0" fontId="2" fillId="33" borderId="24" xfId="0" applyFont="1" applyFill="1" applyBorder="1" applyAlignment="1">
      <alignment wrapText="1"/>
    </xf>
    <xf numFmtId="0" fontId="5" fillId="33" borderId="10" xfId="0" applyFont="1" applyFill="1" applyBorder="1" applyAlignment="1">
      <alignment horizontal="left" wrapText="1"/>
    </xf>
    <xf numFmtId="0" fontId="13" fillId="33" borderId="10" xfId="0" applyFont="1" applyFill="1" applyBorder="1" applyAlignment="1">
      <alignment horizontal="left" wrapText="1"/>
    </xf>
    <xf numFmtId="0" fontId="1" fillId="33" borderId="24" xfId="0" applyFont="1" applyFill="1" applyBorder="1" applyAlignment="1">
      <alignment wrapText="1"/>
    </xf>
    <xf numFmtId="0" fontId="13" fillId="33" borderId="34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 wrapText="1"/>
    </xf>
    <xf numFmtId="0" fontId="13" fillId="0" borderId="24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192" fontId="2" fillId="0" borderId="0" xfId="0" applyNumberFormat="1" applyFont="1" applyBorder="1" applyAlignment="1">
      <alignment horizontal="center" vertical="center" wrapText="1"/>
    </xf>
    <xf numFmtId="192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/>
    </xf>
    <xf numFmtId="0" fontId="5" fillId="0" borderId="35" xfId="0" applyFont="1" applyBorder="1" applyAlignment="1">
      <alignment horizontal="center" vertical="center"/>
    </xf>
    <xf numFmtId="0" fontId="27" fillId="0" borderId="35" xfId="0" applyFont="1" applyBorder="1" applyAlignment="1">
      <alignment vertical="center"/>
    </xf>
    <xf numFmtId="0" fontId="13" fillId="0" borderId="35" xfId="0" applyFont="1" applyBorder="1" applyAlignment="1">
      <alignment vertical="center"/>
    </xf>
    <xf numFmtId="0" fontId="1" fillId="0" borderId="35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3" fillId="0" borderId="29" xfId="0" applyFont="1" applyFill="1" applyBorder="1" applyAlignment="1">
      <alignment horizontal="center" vertical="center"/>
    </xf>
    <xf numFmtId="49" fontId="13" fillId="0" borderId="33" xfId="0" applyNumberFormat="1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2" fillId="32" borderId="36" xfId="0" applyFont="1" applyFill="1" applyBorder="1" applyAlignment="1">
      <alignment horizontal="center" vertical="center" wrapText="1"/>
    </xf>
    <xf numFmtId="0" fontId="2" fillId="32" borderId="37" xfId="0" applyFont="1" applyFill="1" applyBorder="1" applyAlignment="1">
      <alignment horizontal="center" vertical="center" wrapText="1"/>
    </xf>
    <xf numFmtId="0" fontId="2" fillId="0" borderId="38" xfId="0" applyFont="1" applyBorder="1" applyAlignment="1">
      <alignment/>
    </xf>
    <xf numFmtId="0" fontId="1" fillId="0" borderId="39" xfId="0" applyFont="1" applyBorder="1" applyAlignment="1">
      <alignment/>
    </xf>
    <xf numFmtId="0" fontId="2" fillId="0" borderId="39" xfId="0" applyFont="1" applyBorder="1" applyAlignment="1">
      <alignment/>
    </xf>
    <xf numFmtId="0" fontId="1" fillId="0" borderId="40" xfId="0" applyFont="1" applyBorder="1" applyAlignment="1">
      <alignment/>
    </xf>
    <xf numFmtId="0" fontId="2" fillId="0" borderId="0" xfId="59" applyFont="1">
      <alignment/>
      <protection/>
    </xf>
    <xf numFmtId="0" fontId="1" fillId="0" borderId="0" xfId="59" applyFont="1">
      <alignment/>
      <protection/>
    </xf>
    <xf numFmtId="0" fontId="2" fillId="0" borderId="0" xfId="59" applyFont="1" applyAlignment="1">
      <alignment horizontal="center"/>
      <protection/>
    </xf>
    <xf numFmtId="0" fontId="12" fillId="0" borderId="0" xfId="59" applyFont="1">
      <alignment/>
      <protection/>
    </xf>
    <xf numFmtId="0" fontId="1" fillId="0" borderId="0" xfId="59" applyFont="1" applyFill="1">
      <alignment/>
      <protection/>
    </xf>
    <xf numFmtId="0" fontId="1" fillId="0" borderId="0" xfId="59" applyFont="1" applyAlignment="1">
      <alignment horizontal="right"/>
      <protection/>
    </xf>
    <xf numFmtId="179" fontId="1" fillId="0" borderId="0" xfId="44" applyFont="1" applyFill="1" applyBorder="1" applyAlignment="1">
      <alignment horizontal="left"/>
    </xf>
    <xf numFmtId="0" fontId="2" fillId="0" borderId="0" xfId="59" applyFont="1" applyFill="1" applyBorder="1" applyAlignment="1">
      <alignment horizontal="left"/>
      <protection/>
    </xf>
    <xf numFmtId="49" fontId="1" fillId="0" borderId="0" xfId="59" applyNumberFormat="1" applyFont="1" applyBorder="1" applyAlignment="1">
      <alignment horizontal="center" vertical="center"/>
      <protection/>
    </xf>
    <xf numFmtId="0" fontId="1" fillId="0" borderId="0" xfId="59" applyFont="1" applyFill="1" applyBorder="1" applyAlignment="1">
      <alignment horizontal="left" wrapText="1"/>
      <protection/>
    </xf>
    <xf numFmtId="0" fontId="1" fillId="0" borderId="0" xfId="59" applyFont="1" applyBorder="1">
      <alignment/>
      <protection/>
    </xf>
    <xf numFmtId="49" fontId="1" fillId="0" borderId="25" xfId="59" applyNumberFormat="1" applyFont="1" applyBorder="1" applyAlignment="1">
      <alignment horizontal="center" vertical="center"/>
      <protection/>
    </xf>
    <xf numFmtId="49" fontId="1" fillId="0" borderId="26" xfId="59" applyNumberFormat="1" applyFont="1" applyBorder="1" applyAlignment="1">
      <alignment horizontal="center" vertical="center"/>
      <protection/>
    </xf>
    <xf numFmtId="0" fontId="1" fillId="0" borderId="38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 wrapText="1"/>
    </xf>
    <xf numFmtId="0" fontId="17" fillId="0" borderId="38" xfId="0" applyFont="1" applyBorder="1" applyAlignment="1">
      <alignment horizontal="center" vertical="center" wrapText="1"/>
    </xf>
    <xf numFmtId="0" fontId="17" fillId="0" borderId="41" xfId="0" applyFont="1" applyBorder="1" applyAlignment="1">
      <alignment horizontal="center" vertical="center" wrapText="1"/>
    </xf>
    <xf numFmtId="0" fontId="82" fillId="0" borderId="39" xfId="0" applyFont="1" applyBorder="1" applyAlignment="1">
      <alignment vertical="center" wrapText="1"/>
    </xf>
    <xf numFmtId="0" fontId="83" fillId="0" borderId="42" xfId="0" applyFont="1" applyBorder="1" applyAlignment="1">
      <alignment horizontal="center" vertical="center" wrapText="1"/>
    </xf>
    <xf numFmtId="0" fontId="83" fillId="0" borderId="39" xfId="0" applyFont="1" applyBorder="1" applyAlignment="1">
      <alignment vertical="center" wrapText="1"/>
    </xf>
    <xf numFmtId="0" fontId="82" fillId="0" borderId="43" xfId="0" applyFont="1" applyBorder="1" applyAlignment="1">
      <alignment vertical="center" wrapText="1"/>
    </xf>
    <xf numFmtId="0" fontId="83" fillId="0" borderId="44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right"/>
    </xf>
    <xf numFmtId="0" fontId="1" fillId="0" borderId="45" xfId="0" applyFont="1" applyBorder="1" applyAlignment="1">
      <alignment vertical="center"/>
    </xf>
    <xf numFmtId="0" fontId="1" fillId="0" borderId="45" xfId="0" applyFont="1" applyBorder="1" applyAlignment="1">
      <alignment horizontal="right" vertical="center"/>
    </xf>
    <xf numFmtId="0" fontId="5" fillId="0" borderId="35" xfId="0" applyFont="1" applyBorder="1" applyAlignment="1">
      <alignment vertical="center"/>
    </xf>
    <xf numFmtId="0" fontId="1" fillId="0" borderId="40" xfId="0" applyFont="1" applyBorder="1" applyAlignment="1">
      <alignment vertical="center"/>
    </xf>
    <xf numFmtId="0" fontId="5" fillId="0" borderId="40" xfId="0" applyFont="1" applyBorder="1" applyAlignment="1">
      <alignment vertical="center"/>
    </xf>
    <xf numFmtId="0" fontId="5" fillId="0" borderId="40" xfId="0" applyFont="1" applyBorder="1" applyAlignment="1">
      <alignment horizontal="center" vertical="center"/>
    </xf>
    <xf numFmtId="192" fontId="2" fillId="0" borderId="45" xfId="0" applyNumberFormat="1" applyFont="1" applyBorder="1" applyAlignment="1">
      <alignment horizontal="center" vertical="center" wrapText="1"/>
    </xf>
    <xf numFmtId="192" fontId="2" fillId="0" borderId="45" xfId="0" applyNumberFormat="1" applyFont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46" xfId="0" applyFont="1" applyFill="1" applyBorder="1" applyAlignment="1">
      <alignment horizontal="center" vertical="center"/>
    </xf>
    <xf numFmtId="0" fontId="27" fillId="0" borderId="40" xfId="0" applyFont="1" applyBorder="1" applyAlignment="1">
      <alignment vertical="center"/>
    </xf>
    <xf numFmtId="0" fontId="2" fillId="33" borderId="33" xfId="0" applyFont="1" applyFill="1" applyBorder="1" applyAlignment="1">
      <alignment horizontal="center" vertical="center" wrapText="1"/>
    </xf>
    <xf numFmtId="49" fontId="1" fillId="34" borderId="24" xfId="59" applyNumberFormat="1" applyFont="1" applyFill="1" applyBorder="1" applyAlignment="1">
      <alignment horizontal="center" vertical="center"/>
      <protection/>
    </xf>
    <xf numFmtId="49" fontId="1" fillId="34" borderId="15" xfId="59" applyNumberFormat="1" applyFont="1" applyFill="1" applyBorder="1" applyAlignment="1">
      <alignment horizontal="center" vertical="center"/>
      <protection/>
    </xf>
    <xf numFmtId="0" fontId="0" fillId="0" borderId="40" xfId="0" applyFont="1" applyBorder="1" applyAlignment="1">
      <alignment/>
    </xf>
    <xf numFmtId="0" fontId="5" fillId="0" borderId="0" xfId="0" applyFont="1" applyAlignment="1">
      <alignment wrapText="1"/>
    </xf>
    <xf numFmtId="0" fontId="1" fillId="0" borderId="26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1" fillId="0" borderId="10" xfId="59" applyFont="1" applyBorder="1" applyAlignment="1">
      <alignment horizontal="left" vertical="center"/>
      <protection/>
    </xf>
    <xf numFmtId="0" fontId="24" fillId="0" borderId="0" xfId="0" applyFont="1" applyAlignment="1">
      <alignment vertical="top"/>
    </xf>
    <xf numFmtId="0" fontId="12" fillId="0" borderId="0" xfId="0" applyFont="1" applyAlignment="1">
      <alignment horizontal="right"/>
    </xf>
    <xf numFmtId="0" fontId="14" fillId="0" borderId="32" xfId="0" applyFont="1" applyFill="1" applyBorder="1" applyAlignment="1" applyProtection="1">
      <alignment horizontal="left" vertical="center"/>
      <protection/>
    </xf>
    <xf numFmtId="0" fontId="14" fillId="0" borderId="37" xfId="0" applyFont="1" applyFill="1" applyBorder="1" applyAlignment="1" applyProtection="1">
      <alignment horizontal="left" vertical="center"/>
      <protection/>
    </xf>
    <xf numFmtId="49" fontId="1" fillId="0" borderId="47" xfId="59" applyNumberFormat="1" applyFont="1" applyBorder="1" applyAlignment="1">
      <alignment horizontal="center" vertical="center"/>
      <protection/>
    </xf>
    <xf numFmtId="0" fontId="5" fillId="0" borderId="0" xfId="0" applyFont="1" applyAlignment="1">
      <alignment horizontal="center" vertical="center" wrapText="1"/>
    </xf>
    <xf numFmtId="0" fontId="2" fillId="32" borderId="48" xfId="0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 wrapText="1"/>
    </xf>
    <xf numFmtId="0" fontId="1" fillId="0" borderId="28" xfId="0" applyFont="1" applyBorder="1" applyAlignment="1">
      <alignment horizontal="center" vertical="center" wrapText="1"/>
    </xf>
    <xf numFmtId="0" fontId="1" fillId="32" borderId="49" xfId="0" applyFont="1" applyFill="1" applyBorder="1" applyAlignment="1">
      <alignment horizontal="center" vertical="center" wrapText="1"/>
    </xf>
    <xf numFmtId="0" fontId="1" fillId="32" borderId="20" xfId="0" applyFont="1" applyFill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32" borderId="21" xfId="0" applyFont="1" applyFill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3" fontId="13" fillId="0" borderId="12" xfId="0" applyNumberFormat="1" applyFont="1" applyFill="1" applyBorder="1" applyAlignment="1">
      <alignment horizontal="center" vertical="center"/>
    </xf>
    <xf numFmtId="3" fontId="13" fillId="0" borderId="30" xfId="0" applyNumberFormat="1" applyFont="1" applyFill="1" applyBorder="1" applyAlignment="1">
      <alignment horizontal="center" vertical="center"/>
    </xf>
    <xf numFmtId="3" fontId="27" fillId="0" borderId="10" xfId="0" applyNumberFormat="1" applyFont="1" applyBorder="1" applyAlignment="1">
      <alignment horizontal="center" vertical="center"/>
    </xf>
    <xf numFmtId="3" fontId="27" fillId="0" borderId="31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3" fontId="1" fillId="0" borderId="31" xfId="0" applyNumberFormat="1" applyFont="1" applyBorder="1" applyAlignment="1">
      <alignment horizontal="center" vertical="center"/>
    </xf>
    <xf numFmtId="3" fontId="1" fillId="0" borderId="33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3" fontId="1" fillId="0" borderId="19" xfId="0" applyNumberFormat="1" applyFont="1" applyBorder="1" applyAlignment="1">
      <alignment horizontal="center" vertical="center"/>
    </xf>
    <xf numFmtId="3" fontId="27" fillId="0" borderId="10" xfId="0" applyNumberFormat="1" applyFont="1" applyBorder="1" applyAlignment="1">
      <alignment horizontal="center" vertical="center"/>
    </xf>
    <xf numFmtId="3" fontId="27" fillId="0" borderId="31" xfId="0" applyNumberFormat="1" applyFont="1" applyBorder="1" applyAlignment="1">
      <alignment horizontal="center" vertical="center"/>
    </xf>
    <xf numFmtId="3" fontId="13" fillId="0" borderId="10" xfId="0" applyNumberFormat="1" applyFont="1" applyBorder="1" applyAlignment="1">
      <alignment horizontal="center" vertical="center"/>
    </xf>
    <xf numFmtId="3" fontId="13" fillId="0" borderId="31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3" fontId="1" fillId="0" borderId="31" xfId="0" applyNumberFormat="1" applyFont="1" applyBorder="1" applyAlignment="1">
      <alignment horizontal="center" vertical="center"/>
    </xf>
    <xf numFmtId="3" fontId="1" fillId="0" borderId="33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3" fontId="1" fillId="0" borderId="19" xfId="0" applyNumberFormat="1" applyFont="1" applyBorder="1" applyAlignment="1">
      <alignment horizontal="center" vertical="center"/>
    </xf>
    <xf numFmtId="3" fontId="1" fillId="0" borderId="33" xfId="59" applyNumberFormat="1" applyFont="1" applyFill="1" applyBorder="1" applyAlignment="1">
      <alignment horizontal="center" vertical="center"/>
      <protection/>
    </xf>
    <xf numFmtId="3" fontId="84" fillId="0" borderId="15" xfId="60" applyNumberFormat="1" applyFont="1" applyBorder="1" applyAlignment="1">
      <alignment horizontal="center" vertical="center"/>
      <protection/>
    </xf>
    <xf numFmtId="3" fontId="84" fillId="0" borderId="24" xfId="60" applyNumberFormat="1" applyFont="1" applyBorder="1" applyAlignment="1">
      <alignment horizontal="center" vertical="center"/>
      <protection/>
    </xf>
    <xf numFmtId="3" fontId="84" fillId="0" borderId="25" xfId="60" applyNumberFormat="1" applyFont="1" applyBorder="1" applyAlignment="1">
      <alignment horizontal="center" vertical="center"/>
      <protection/>
    </xf>
    <xf numFmtId="3" fontId="84" fillId="0" borderId="12" xfId="60" applyNumberFormat="1" applyFont="1" applyBorder="1" applyAlignment="1">
      <alignment horizontal="center" vertical="center"/>
      <protection/>
    </xf>
    <xf numFmtId="3" fontId="84" fillId="0" borderId="10" xfId="60" applyNumberFormat="1" applyFont="1" applyBorder="1" applyAlignment="1">
      <alignment horizontal="center" vertical="center"/>
      <protection/>
    </xf>
    <xf numFmtId="3" fontId="84" fillId="0" borderId="11" xfId="60" applyNumberFormat="1" applyFont="1" applyBorder="1" applyAlignment="1">
      <alignment horizontal="center" vertical="center"/>
      <protection/>
    </xf>
    <xf numFmtId="3" fontId="84" fillId="32" borderId="37" xfId="60" applyNumberFormat="1" applyFont="1" applyFill="1" applyBorder="1" applyAlignment="1">
      <alignment horizontal="center" vertical="center"/>
      <protection/>
    </xf>
    <xf numFmtId="3" fontId="1" fillId="0" borderId="52" xfId="59" applyNumberFormat="1" applyFont="1" applyFill="1" applyBorder="1" applyAlignment="1">
      <alignment horizontal="center" vertical="center"/>
      <protection/>
    </xf>
    <xf numFmtId="3" fontId="1" fillId="0" borderId="12" xfId="0" applyNumberFormat="1" applyFont="1" applyBorder="1" applyAlignment="1">
      <alignment horizontal="center" vertical="center"/>
    </xf>
    <xf numFmtId="3" fontId="1" fillId="0" borderId="17" xfId="0" applyNumberFormat="1" applyFont="1" applyBorder="1" applyAlignment="1">
      <alignment horizontal="center" vertical="center"/>
    </xf>
    <xf numFmtId="3" fontId="1" fillId="0" borderId="53" xfId="0" applyNumberFormat="1" applyFont="1" applyBorder="1" applyAlignment="1">
      <alignment horizontal="center" vertical="center"/>
    </xf>
    <xf numFmtId="3" fontId="1" fillId="32" borderId="54" xfId="0" applyNumberFormat="1" applyFont="1" applyFill="1" applyBorder="1" applyAlignment="1">
      <alignment horizontal="center" vertical="center"/>
    </xf>
    <xf numFmtId="3" fontId="1" fillId="32" borderId="20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3" fontId="1" fillId="0" borderId="30" xfId="0" applyNumberFormat="1" applyFont="1" applyBorder="1" applyAlignment="1">
      <alignment horizontal="center" vertical="center"/>
    </xf>
    <xf numFmtId="3" fontId="1" fillId="0" borderId="13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3" fontId="1" fillId="0" borderId="52" xfId="0" applyNumberFormat="1" applyFont="1" applyBorder="1" applyAlignment="1">
      <alignment horizontal="center" vertical="center"/>
    </xf>
    <xf numFmtId="3" fontId="1" fillId="0" borderId="55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3" fontId="1" fillId="0" borderId="29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3" fontId="1" fillId="32" borderId="56" xfId="0" applyNumberFormat="1" applyFont="1" applyFill="1" applyBorder="1" applyAlignment="1">
      <alignment horizontal="center" vertical="center"/>
    </xf>
    <xf numFmtId="3" fontId="1" fillId="0" borderId="10" xfId="44" applyNumberFormat="1" applyFont="1" applyFill="1" applyBorder="1" applyAlignment="1">
      <alignment horizontal="center" vertical="center"/>
    </xf>
    <xf numFmtId="3" fontId="1" fillId="0" borderId="17" xfId="44" applyNumberFormat="1" applyFont="1" applyFill="1" applyBorder="1" applyAlignment="1">
      <alignment horizontal="center" vertical="center"/>
    </xf>
    <xf numFmtId="3" fontId="1" fillId="0" borderId="57" xfId="0" applyNumberFormat="1" applyFont="1" applyBorder="1" applyAlignment="1">
      <alignment horizontal="center" vertical="center"/>
    </xf>
    <xf numFmtId="0" fontId="1" fillId="0" borderId="10" xfId="59" applyFont="1" applyFill="1" applyBorder="1" applyAlignment="1">
      <alignment horizontal="left" vertical="center" wrapText="1"/>
      <protection/>
    </xf>
    <xf numFmtId="0" fontId="1" fillId="0" borderId="10" xfId="59" applyFont="1" applyFill="1" applyBorder="1" applyAlignment="1">
      <alignment horizontal="left" vertical="center"/>
      <protection/>
    </xf>
    <xf numFmtId="0" fontId="1" fillId="0" borderId="17" xfId="59" applyFont="1" applyFill="1" applyBorder="1" applyAlignment="1">
      <alignment horizontal="left" vertical="center" wrapText="1"/>
      <protection/>
    </xf>
    <xf numFmtId="0" fontId="1" fillId="0" borderId="11" xfId="59" applyFont="1" applyFill="1" applyBorder="1" applyAlignment="1">
      <alignment horizontal="left" vertical="center" wrapText="1"/>
      <protection/>
    </xf>
    <xf numFmtId="0" fontId="1" fillId="0" borderId="53" xfId="59" applyFont="1" applyFill="1" applyBorder="1" applyAlignment="1">
      <alignment horizontal="left" vertical="center" wrapText="1"/>
      <protection/>
    </xf>
    <xf numFmtId="3" fontId="1" fillId="0" borderId="31" xfId="44" applyNumberFormat="1" applyFont="1" applyFill="1" applyBorder="1" applyAlignment="1">
      <alignment horizontal="center" vertical="center"/>
    </xf>
    <xf numFmtId="3" fontId="1" fillId="0" borderId="58" xfId="0" applyNumberFormat="1" applyFont="1" applyBorder="1" applyAlignment="1">
      <alignment horizontal="center" vertical="center"/>
    </xf>
    <xf numFmtId="3" fontId="1" fillId="0" borderId="34" xfId="0" applyNumberFormat="1" applyFont="1" applyBorder="1" applyAlignment="1">
      <alignment horizontal="center" vertical="center"/>
    </xf>
    <xf numFmtId="3" fontId="1" fillId="0" borderId="32" xfId="44" applyNumberFormat="1" applyFont="1" applyFill="1" applyBorder="1" applyAlignment="1">
      <alignment horizontal="center" vertical="center"/>
    </xf>
    <xf numFmtId="3" fontId="1" fillId="0" borderId="37" xfId="0" applyNumberFormat="1" applyFont="1" applyBorder="1" applyAlignment="1">
      <alignment horizontal="center" vertical="center"/>
    </xf>
    <xf numFmtId="3" fontId="1" fillId="0" borderId="56" xfId="0" applyNumberFormat="1" applyFont="1" applyBorder="1" applyAlignment="1">
      <alignment horizontal="center" vertical="center"/>
    </xf>
    <xf numFmtId="3" fontId="1" fillId="32" borderId="54" xfId="44" applyNumberFormat="1" applyFont="1" applyFill="1" applyBorder="1" applyAlignment="1">
      <alignment horizontal="center" vertical="center"/>
    </xf>
    <xf numFmtId="3" fontId="1" fillId="32" borderId="59" xfId="0" applyNumberFormat="1" applyFont="1" applyFill="1" applyBorder="1" applyAlignment="1">
      <alignment horizontal="center" vertical="center"/>
    </xf>
    <xf numFmtId="3" fontId="1" fillId="32" borderId="22" xfId="0" applyNumberFormat="1" applyFont="1" applyFill="1" applyBorder="1" applyAlignment="1">
      <alignment horizontal="center" vertical="center"/>
    </xf>
    <xf numFmtId="3" fontId="1" fillId="32" borderId="49" xfId="0" applyNumberFormat="1" applyFont="1" applyFill="1" applyBorder="1" applyAlignment="1">
      <alignment horizontal="center" vertical="center"/>
    </xf>
    <xf numFmtId="3" fontId="14" fillId="0" borderId="16" xfId="0" applyNumberFormat="1" applyFont="1" applyBorder="1" applyAlignment="1" applyProtection="1">
      <alignment horizontal="center" vertical="center"/>
      <protection locked="0"/>
    </xf>
    <xf numFmtId="3" fontId="14" fillId="0" borderId="29" xfId="0" applyNumberFormat="1" applyFont="1" applyFill="1" applyBorder="1" applyAlignment="1" applyProtection="1">
      <alignment horizontal="center" vertical="center"/>
      <protection locked="0"/>
    </xf>
    <xf numFmtId="3" fontId="14" fillId="0" borderId="10" xfId="0" applyNumberFormat="1" applyFont="1" applyBorder="1" applyAlignment="1" applyProtection="1">
      <alignment horizontal="center" vertical="center"/>
      <protection locked="0"/>
    </xf>
    <xf numFmtId="3" fontId="14" fillId="0" borderId="33" xfId="0" applyNumberFormat="1" applyFont="1" applyFill="1" applyBorder="1" applyAlignment="1" applyProtection="1">
      <alignment horizontal="center" vertical="center"/>
      <protection locked="0"/>
    </xf>
    <xf numFmtId="3" fontId="14" fillId="0" borderId="11" xfId="0" applyNumberFormat="1" applyFont="1" applyBorder="1" applyAlignment="1" applyProtection="1">
      <alignment horizontal="center" vertical="center"/>
      <protection locked="0"/>
    </xf>
    <xf numFmtId="3" fontId="14" fillId="0" borderId="12" xfId="0" applyNumberFormat="1" applyFont="1" applyBorder="1" applyAlignment="1" applyProtection="1">
      <alignment horizontal="center" vertical="center"/>
      <protection locked="0"/>
    </xf>
    <xf numFmtId="3" fontId="14" fillId="0" borderId="13" xfId="0" applyNumberFormat="1" applyFont="1" applyFill="1" applyBorder="1" applyAlignment="1" applyProtection="1">
      <alignment horizontal="center" vertical="center"/>
      <protection locked="0"/>
    </xf>
    <xf numFmtId="3" fontId="14" fillId="0" borderId="19" xfId="0" applyNumberFormat="1" applyFont="1" applyFill="1" applyBorder="1" applyAlignment="1" applyProtection="1">
      <alignment horizontal="center" vertical="center"/>
      <protection locked="0"/>
    </xf>
    <xf numFmtId="3" fontId="14" fillId="0" borderId="37" xfId="0" applyNumberFormat="1" applyFont="1" applyBorder="1" applyAlignment="1" applyProtection="1">
      <alignment horizontal="center" vertical="center"/>
      <protection locked="0"/>
    </xf>
    <xf numFmtId="3" fontId="14" fillId="0" borderId="60" xfId="0" applyNumberFormat="1" applyFont="1" applyFill="1" applyBorder="1" applyAlignment="1" applyProtection="1">
      <alignment horizontal="center" vertical="center"/>
      <protection locked="0"/>
    </xf>
    <xf numFmtId="3" fontId="14" fillId="0" borderId="17" xfId="0" applyNumberFormat="1" applyFont="1" applyBorder="1" applyAlignment="1" applyProtection="1">
      <alignment horizontal="center" vertical="center"/>
      <protection locked="0"/>
    </xf>
    <xf numFmtId="3" fontId="14" fillId="0" borderId="57" xfId="0" applyNumberFormat="1" applyFont="1" applyFill="1" applyBorder="1" applyAlignment="1" applyProtection="1">
      <alignment horizontal="center" vertical="center"/>
      <protection locked="0"/>
    </xf>
    <xf numFmtId="3" fontId="14" fillId="0" borderId="16" xfId="0" applyNumberFormat="1" applyFont="1" applyFill="1" applyBorder="1" applyAlignment="1" applyProtection="1">
      <alignment horizontal="center" vertical="center"/>
      <protection/>
    </xf>
    <xf numFmtId="3" fontId="14" fillId="0" borderId="10" xfId="0" applyNumberFormat="1" applyFont="1" applyFill="1" applyBorder="1" applyAlignment="1" applyProtection="1">
      <alignment horizontal="center" vertical="center"/>
      <protection/>
    </xf>
    <xf numFmtId="3" fontId="14" fillId="0" borderId="11" xfId="0" applyNumberFormat="1" applyFont="1" applyFill="1" applyBorder="1" applyAlignment="1" applyProtection="1">
      <alignment horizontal="center" vertical="center"/>
      <protection/>
    </xf>
    <xf numFmtId="3" fontId="14" fillId="0" borderId="12" xfId="0" applyNumberFormat="1" applyFont="1" applyFill="1" applyBorder="1" applyAlignment="1" applyProtection="1">
      <alignment horizontal="center" vertical="center"/>
      <protection/>
    </xf>
    <xf numFmtId="3" fontId="14" fillId="0" borderId="37" xfId="0" applyNumberFormat="1" applyFont="1" applyFill="1" applyBorder="1" applyAlignment="1" applyProtection="1">
      <alignment horizontal="center" vertical="center"/>
      <protection/>
    </xf>
    <xf numFmtId="3" fontId="14" fillId="0" borderId="17" xfId="0" applyNumberFormat="1" applyFont="1" applyFill="1" applyBorder="1" applyAlignment="1" applyProtection="1">
      <alignment horizontal="center" vertical="center"/>
      <protection/>
    </xf>
    <xf numFmtId="3" fontId="14" fillId="0" borderId="32" xfId="0" applyNumberFormat="1" applyFont="1" applyFill="1" applyBorder="1" applyAlignment="1" applyProtection="1">
      <alignment horizontal="center" vertical="center"/>
      <protection/>
    </xf>
    <xf numFmtId="0" fontId="1" fillId="0" borderId="46" xfId="0" applyFont="1" applyBorder="1" applyAlignment="1">
      <alignment horizontal="left" vertical="center"/>
    </xf>
    <xf numFmtId="0" fontId="1" fillId="0" borderId="52" xfId="0" applyFont="1" applyBorder="1" applyAlignment="1">
      <alignment horizontal="left" vertical="center"/>
    </xf>
    <xf numFmtId="3" fontId="12" fillId="0" borderId="10" xfId="0" applyNumberFormat="1" applyFont="1" applyBorder="1" applyAlignment="1">
      <alignment horizontal="center" vertical="center"/>
    </xf>
    <xf numFmtId="3" fontId="12" fillId="0" borderId="33" xfId="0" applyNumberFormat="1" applyFont="1" applyBorder="1" applyAlignment="1">
      <alignment horizontal="center" vertical="center"/>
    </xf>
    <xf numFmtId="3" fontId="12" fillId="0" borderId="52" xfId="0" applyNumberFormat="1" applyFont="1" applyBorder="1" applyAlignment="1">
      <alignment horizontal="center" vertical="center"/>
    </xf>
    <xf numFmtId="3" fontId="12" fillId="0" borderId="0" xfId="0" applyNumberFormat="1" applyFont="1" applyBorder="1" applyAlignment="1">
      <alignment horizontal="center" vertical="center"/>
    </xf>
    <xf numFmtId="3" fontId="12" fillId="0" borderId="34" xfId="0" applyNumberFormat="1" applyFont="1" applyBorder="1" applyAlignment="1">
      <alignment horizontal="center" vertical="center"/>
    </xf>
    <xf numFmtId="3" fontId="12" fillId="0" borderId="47" xfId="0" applyNumberFormat="1" applyFont="1" applyBorder="1" applyAlignment="1">
      <alignment horizontal="center" vertical="center"/>
    </xf>
    <xf numFmtId="3" fontId="0" fillId="0" borderId="52" xfId="0" applyNumberFormat="1" applyFont="1" applyBorder="1" applyAlignment="1">
      <alignment horizontal="center" vertical="center"/>
    </xf>
    <xf numFmtId="3" fontId="0" fillId="0" borderId="13" xfId="0" applyNumberFormat="1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/>
    </xf>
    <xf numFmtId="3" fontId="0" fillId="0" borderId="56" xfId="0" applyNumberFormat="1" applyFont="1" applyBorder="1" applyAlignment="1">
      <alignment horizontal="center" vertical="center"/>
    </xf>
    <xf numFmtId="3" fontId="2" fillId="0" borderId="33" xfId="0" applyNumberFormat="1" applyFont="1" applyBorder="1" applyAlignment="1">
      <alignment horizontal="center" vertical="center"/>
    </xf>
    <xf numFmtId="3" fontId="3" fillId="0" borderId="39" xfId="0" applyNumberFormat="1" applyFont="1" applyBorder="1" applyAlignment="1">
      <alignment horizontal="center" vertical="center"/>
    </xf>
    <xf numFmtId="3" fontId="3" fillId="0" borderId="42" xfId="0" applyNumberFormat="1" applyFont="1" applyBorder="1" applyAlignment="1">
      <alignment horizontal="center" vertical="center"/>
    </xf>
    <xf numFmtId="3" fontId="12" fillId="0" borderId="31" xfId="0" applyNumberFormat="1" applyFont="1" applyBorder="1" applyAlignment="1">
      <alignment horizontal="center" vertical="center"/>
    </xf>
    <xf numFmtId="3" fontId="12" fillId="0" borderId="12" xfId="0" applyNumberFormat="1" applyFont="1" applyBorder="1" applyAlignment="1">
      <alignment horizontal="center" vertical="center"/>
    </xf>
    <xf numFmtId="3" fontId="12" fillId="0" borderId="61" xfId="0" applyNumberFormat="1" applyFont="1" applyBorder="1" applyAlignment="1">
      <alignment horizontal="center" vertical="center"/>
    </xf>
    <xf numFmtId="3" fontId="12" fillId="0" borderId="53" xfId="0" applyNumberFormat="1" applyFont="1" applyBorder="1" applyAlignment="1">
      <alignment horizontal="center" vertical="center"/>
    </xf>
    <xf numFmtId="3" fontId="12" fillId="0" borderId="17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3" fontId="0" fillId="0" borderId="37" xfId="0" applyNumberFormat="1" applyFont="1" applyBorder="1" applyAlignment="1">
      <alignment horizontal="center" vertical="center"/>
    </xf>
    <xf numFmtId="3" fontId="85" fillId="35" borderId="10" xfId="0" applyNumberFormat="1" applyFont="1" applyFill="1" applyBorder="1" applyAlignment="1">
      <alignment horizontal="center" vertical="center"/>
    </xf>
    <xf numFmtId="3" fontId="1" fillId="0" borderId="12" xfId="0" applyNumberFormat="1" applyFont="1" applyFill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3" fontId="1" fillId="0" borderId="13" xfId="0" applyNumberFormat="1" applyFont="1" applyFill="1" applyBorder="1" applyAlignment="1">
      <alignment horizontal="center" vertical="center"/>
    </xf>
    <xf numFmtId="3" fontId="1" fillId="0" borderId="18" xfId="0" applyNumberFormat="1" applyFont="1" applyBorder="1" applyAlignment="1">
      <alignment horizontal="center" vertical="center"/>
    </xf>
    <xf numFmtId="3" fontId="1" fillId="0" borderId="62" xfId="0" applyNumberFormat="1" applyFont="1" applyBorder="1" applyAlignment="1">
      <alignment horizontal="center" vertical="center"/>
    </xf>
    <xf numFmtId="3" fontId="1" fillId="0" borderId="46" xfId="59" applyNumberFormat="1" applyFont="1" applyFill="1" applyBorder="1" applyAlignment="1">
      <alignment horizontal="center" vertical="center"/>
      <protection/>
    </xf>
    <xf numFmtId="3" fontId="1" fillId="0" borderId="12" xfId="59" applyNumberFormat="1" applyFont="1" applyFill="1" applyBorder="1" applyAlignment="1">
      <alignment horizontal="center" vertical="center"/>
      <protection/>
    </xf>
    <xf numFmtId="3" fontId="1" fillId="0" borderId="13" xfId="59" applyNumberFormat="1" applyFont="1" applyFill="1" applyBorder="1" applyAlignment="1">
      <alignment horizontal="center" vertical="center"/>
      <protection/>
    </xf>
    <xf numFmtId="3" fontId="1" fillId="0" borderId="18" xfId="59" applyNumberFormat="1" applyFont="1" applyFill="1" applyBorder="1" applyAlignment="1">
      <alignment horizontal="center" vertical="center"/>
      <protection/>
    </xf>
    <xf numFmtId="3" fontId="1" fillId="0" borderId="11" xfId="59" applyNumberFormat="1" applyFont="1" applyFill="1" applyBorder="1" applyAlignment="1">
      <alignment horizontal="center" vertical="center"/>
      <protection/>
    </xf>
    <xf numFmtId="3" fontId="1" fillId="0" borderId="19" xfId="59" applyNumberFormat="1" applyFont="1" applyFill="1" applyBorder="1" applyAlignment="1">
      <alignment horizontal="center" vertical="center"/>
      <protection/>
    </xf>
    <xf numFmtId="3" fontId="1" fillId="0" borderId="46" xfId="0" applyNumberFormat="1" applyFont="1" applyBorder="1" applyAlignment="1">
      <alignment horizontal="center" vertical="center"/>
    </xf>
    <xf numFmtId="3" fontId="1" fillId="0" borderId="63" xfId="0" applyNumberFormat="1" applyFont="1" applyBorder="1" applyAlignment="1">
      <alignment horizontal="center" vertical="center"/>
    </xf>
    <xf numFmtId="3" fontId="1" fillId="0" borderId="24" xfId="0" applyNumberFormat="1" applyFont="1" applyBorder="1" applyAlignment="1">
      <alignment horizontal="center" vertical="center"/>
    </xf>
    <xf numFmtId="3" fontId="1" fillId="0" borderId="40" xfId="0" applyNumberFormat="1" applyFont="1" applyBorder="1" applyAlignment="1">
      <alignment horizontal="center" vertical="center"/>
    </xf>
    <xf numFmtId="3" fontId="1" fillId="0" borderId="64" xfId="0" applyNumberFormat="1" applyFont="1" applyBorder="1" applyAlignment="1">
      <alignment horizontal="center" vertical="center"/>
    </xf>
    <xf numFmtId="3" fontId="1" fillId="0" borderId="15" xfId="0" applyNumberFormat="1" applyFont="1" applyBorder="1" applyAlignment="1">
      <alignment horizontal="center" vertical="center"/>
    </xf>
    <xf numFmtId="3" fontId="1" fillId="0" borderId="41" xfId="0" applyNumberFormat="1" applyFont="1" applyBorder="1" applyAlignment="1">
      <alignment horizontal="center" vertical="center"/>
    </xf>
    <xf numFmtId="3" fontId="1" fillId="0" borderId="65" xfId="0" applyNumberFormat="1" applyFont="1" applyBorder="1" applyAlignment="1">
      <alignment horizontal="center" vertical="center"/>
    </xf>
    <xf numFmtId="3" fontId="1" fillId="32" borderId="48" xfId="0" applyNumberFormat="1" applyFont="1" applyFill="1" applyBorder="1" applyAlignment="1">
      <alignment horizontal="center" vertical="center"/>
    </xf>
    <xf numFmtId="3" fontId="1" fillId="32" borderId="60" xfId="0" applyNumberFormat="1" applyFont="1" applyFill="1" applyBorder="1" applyAlignment="1">
      <alignment horizontal="center" vertical="center"/>
    </xf>
    <xf numFmtId="3" fontId="1" fillId="32" borderId="65" xfId="0" applyNumberFormat="1" applyFont="1" applyFill="1" applyBorder="1" applyAlignment="1">
      <alignment horizontal="center" vertical="center"/>
    </xf>
    <xf numFmtId="3" fontId="1" fillId="32" borderId="51" xfId="0" applyNumberFormat="1" applyFont="1" applyFill="1" applyBorder="1" applyAlignment="1">
      <alignment horizontal="center" vertical="center"/>
    </xf>
    <xf numFmtId="3" fontId="1" fillId="32" borderId="29" xfId="0" applyNumberFormat="1" applyFont="1" applyFill="1" applyBorder="1" applyAlignment="1">
      <alignment horizontal="center" vertical="center"/>
    </xf>
    <xf numFmtId="4" fontId="1" fillId="32" borderId="18" xfId="0" applyNumberFormat="1" applyFont="1" applyFill="1" applyBorder="1" applyAlignment="1">
      <alignment horizontal="center" vertical="center"/>
    </xf>
    <xf numFmtId="4" fontId="1" fillId="32" borderId="19" xfId="0" applyNumberFormat="1" applyFont="1" applyFill="1" applyBorder="1" applyAlignment="1">
      <alignment horizontal="center" vertical="center"/>
    </xf>
    <xf numFmtId="3" fontId="1" fillId="0" borderId="66" xfId="0" applyNumberFormat="1" applyFont="1" applyBorder="1" applyAlignment="1">
      <alignment horizontal="center" vertical="center"/>
    </xf>
    <xf numFmtId="3" fontId="1" fillId="0" borderId="25" xfId="0" applyNumberFormat="1" applyFont="1" applyBorder="1" applyAlignment="1">
      <alignment horizontal="center" vertical="center"/>
    </xf>
    <xf numFmtId="3" fontId="1" fillId="0" borderId="44" xfId="0" applyNumberFormat="1" applyFont="1" applyBorder="1" applyAlignment="1">
      <alignment horizontal="center" vertical="center"/>
    </xf>
    <xf numFmtId="3" fontId="1" fillId="32" borderId="37" xfId="0" applyNumberFormat="1" applyFont="1" applyFill="1" applyBorder="1" applyAlignment="1">
      <alignment horizontal="center" vertical="center"/>
    </xf>
    <xf numFmtId="3" fontId="1" fillId="0" borderId="33" xfId="59" applyNumberFormat="1" applyFont="1" applyBorder="1" applyAlignment="1">
      <alignment horizontal="center" vertical="center"/>
      <protection/>
    </xf>
    <xf numFmtId="3" fontId="1" fillId="0" borderId="33" xfId="59" applyNumberFormat="1" applyFont="1" applyBorder="1" applyAlignment="1">
      <alignment horizontal="center" vertical="center" wrapText="1"/>
      <protection/>
    </xf>
    <xf numFmtId="3" fontId="81" fillId="0" borderId="18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82" fillId="36" borderId="67" xfId="0" applyFont="1" applyFill="1" applyBorder="1" applyAlignment="1">
      <alignment horizontal="center" wrapText="1"/>
    </xf>
    <xf numFmtId="0" fontId="82" fillId="36" borderId="68" xfId="0" applyFont="1" applyFill="1" applyBorder="1" applyAlignment="1">
      <alignment horizontal="center" wrapText="1"/>
    </xf>
    <xf numFmtId="0" fontId="82" fillId="36" borderId="69" xfId="0" applyFont="1" applyFill="1" applyBorder="1" applyAlignment="1">
      <alignment/>
    </xf>
    <xf numFmtId="0" fontId="82" fillId="36" borderId="61" xfId="0" applyFont="1" applyFill="1" applyBorder="1" applyAlignment="1">
      <alignment/>
    </xf>
    <xf numFmtId="0" fontId="0" fillId="0" borderId="0" xfId="0" applyAlignment="1">
      <alignment wrapText="1"/>
    </xf>
    <xf numFmtId="0" fontId="0" fillId="33" borderId="0" xfId="0" applyFill="1" applyAlignment="1">
      <alignment/>
    </xf>
    <xf numFmtId="0" fontId="79" fillId="0" borderId="0" xfId="0" applyFont="1" applyAlignment="1">
      <alignment horizontal="right"/>
    </xf>
    <xf numFmtId="0" fontId="2" fillId="32" borderId="65" xfId="59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13" fillId="33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33" borderId="33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43" xfId="0" applyFont="1" applyBorder="1" applyAlignment="1">
      <alignment/>
    </xf>
    <xf numFmtId="0" fontId="1" fillId="0" borderId="18" xfId="0" applyFont="1" applyBorder="1" applyAlignment="1">
      <alignment horizontal="left" vertical="center"/>
    </xf>
    <xf numFmtId="0" fontId="1" fillId="32" borderId="56" xfId="0" applyFont="1" applyFill="1" applyBorder="1" applyAlignment="1">
      <alignment/>
    </xf>
    <xf numFmtId="0" fontId="1" fillId="32" borderId="49" xfId="0" applyFont="1" applyFill="1" applyBorder="1" applyAlignment="1">
      <alignment/>
    </xf>
    <xf numFmtId="3" fontId="1" fillId="32" borderId="70" xfId="0" applyNumberFormat="1" applyFont="1" applyFill="1" applyBorder="1" applyAlignment="1">
      <alignment horizontal="center" vertical="center"/>
    </xf>
    <xf numFmtId="0" fontId="1" fillId="32" borderId="20" xfId="0" applyFont="1" applyFill="1" applyBorder="1" applyAlignment="1">
      <alignment/>
    </xf>
    <xf numFmtId="0" fontId="1" fillId="32" borderId="71" xfId="0" applyFont="1" applyFill="1" applyBorder="1" applyAlignment="1">
      <alignment/>
    </xf>
    <xf numFmtId="0" fontId="1" fillId="32" borderId="66" xfId="0" applyFont="1" applyFill="1" applyBorder="1" applyAlignment="1">
      <alignment/>
    </xf>
    <xf numFmtId="0" fontId="1" fillId="32" borderId="49" xfId="0" applyFont="1" applyFill="1" applyBorder="1" applyAlignment="1">
      <alignment/>
    </xf>
    <xf numFmtId="0" fontId="1" fillId="32" borderId="50" xfId="0" applyFont="1" applyFill="1" applyBorder="1" applyAlignment="1">
      <alignment/>
    </xf>
    <xf numFmtId="0" fontId="1" fillId="32" borderId="20" xfId="0" applyFont="1" applyFill="1" applyBorder="1" applyAlignment="1">
      <alignment/>
    </xf>
    <xf numFmtId="0" fontId="1" fillId="0" borderId="27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2" fillId="33" borderId="72" xfId="59" applyFont="1" applyFill="1" applyBorder="1" applyAlignment="1">
      <alignment horizontal="center" vertical="center"/>
      <protection/>
    </xf>
    <xf numFmtId="49" fontId="1" fillId="32" borderId="54" xfId="59" applyNumberFormat="1" applyFont="1" applyFill="1" applyBorder="1" applyAlignment="1">
      <alignment horizontal="center" vertical="center"/>
      <protection/>
    </xf>
    <xf numFmtId="49" fontId="2" fillId="33" borderId="72" xfId="59" applyNumberFormat="1" applyFont="1" applyFill="1" applyBorder="1" applyAlignment="1">
      <alignment vertical="center"/>
      <protection/>
    </xf>
    <xf numFmtId="49" fontId="1" fillId="33" borderId="72" xfId="59" applyNumberFormat="1" applyFont="1" applyFill="1" applyBorder="1" applyAlignment="1">
      <alignment horizontal="center" vertical="center"/>
      <protection/>
    </xf>
    <xf numFmtId="0" fontId="2" fillId="33" borderId="73" xfId="59" applyFont="1" applyFill="1" applyBorder="1" applyAlignment="1">
      <alignment/>
      <protection/>
    </xf>
    <xf numFmtId="0" fontId="1" fillId="33" borderId="0" xfId="0" applyFont="1" applyFill="1" applyBorder="1" applyAlignment="1">
      <alignment/>
    </xf>
    <xf numFmtId="0" fontId="1" fillId="33" borderId="40" xfId="0" applyFont="1" applyFill="1" applyBorder="1" applyAlignment="1">
      <alignment/>
    </xf>
    <xf numFmtId="3" fontId="1" fillId="32" borderId="20" xfId="44" applyNumberFormat="1" applyFont="1" applyFill="1" applyBorder="1" applyAlignment="1">
      <alignment horizontal="center" vertical="center"/>
    </xf>
    <xf numFmtId="3" fontId="1" fillId="32" borderId="0" xfId="0" applyNumberFormat="1" applyFont="1" applyFill="1" applyBorder="1" applyAlignment="1">
      <alignment horizontal="center" vertical="center"/>
    </xf>
    <xf numFmtId="0" fontId="2" fillId="32" borderId="70" xfId="59" applyFont="1" applyFill="1" applyBorder="1" applyAlignment="1">
      <alignment horizontal="right" wrapText="1"/>
      <protection/>
    </xf>
    <xf numFmtId="0" fontId="2" fillId="32" borderId="49" xfId="59" applyFont="1" applyFill="1" applyBorder="1" applyAlignment="1">
      <alignment horizontal="right" wrapText="1"/>
      <protection/>
    </xf>
    <xf numFmtId="0" fontId="2" fillId="32" borderId="0" xfId="59" applyFont="1" applyFill="1" applyBorder="1" applyAlignment="1">
      <alignment horizontal="right" wrapText="1"/>
      <protection/>
    </xf>
    <xf numFmtId="0" fontId="7" fillId="0" borderId="0" xfId="0" applyFont="1" applyBorder="1" applyAlignment="1" applyProtection="1">
      <alignment/>
      <protection/>
    </xf>
    <xf numFmtId="0" fontId="14" fillId="0" borderId="37" xfId="0" applyFont="1" applyFill="1" applyBorder="1" applyAlignment="1" applyProtection="1">
      <alignment horizontal="right" vertical="center"/>
      <protection/>
    </xf>
    <xf numFmtId="3" fontId="14" fillId="0" borderId="52" xfId="0" applyNumberFormat="1" applyFont="1" applyBorder="1" applyAlignment="1" applyProtection="1">
      <alignment horizontal="center" vertical="center"/>
      <protection locked="0"/>
    </xf>
    <xf numFmtId="3" fontId="14" fillId="0" borderId="62" xfId="0" applyNumberFormat="1" applyFont="1" applyBorder="1" applyAlignment="1" applyProtection="1">
      <alignment horizontal="center" vertical="center"/>
      <protection locked="0"/>
    </xf>
    <xf numFmtId="0" fontId="14" fillId="0" borderId="22" xfId="0" applyFont="1" applyFill="1" applyBorder="1" applyAlignment="1" applyProtection="1">
      <alignment horizontal="right" vertical="center"/>
      <protection/>
    </xf>
    <xf numFmtId="3" fontId="14" fillId="0" borderId="22" xfId="0" applyNumberFormat="1" applyFont="1" applyBorder="1" applyAlignment="1" applyProtection="1">
      <alignment horizontal="center" vertical="center"/>
      <protection locked="0"/>
    </xf>
    <xf numFmtId="3" fontId="14" fillId="0" borderId="56" xfId="0" applyNumberFormat="1" applyFont="1" applyFill="1" applyBorder="1" applyAlignment="1" applyProtection="1">
      <alignment horizontal="center" vertical="center"/>
      <protection locked="0"/>
    </xf>
    <xf numFmtId="3" fontId="80" fillId="36" borderId="54" xfId="0" applyNumberFormat="1" applyFont="1" applyFill="1" applyBorder="1" applyAlignment="1">
      <alignment horizontal="center"/>
    </xf>
    <xf numFmtId="3" fontId="80" fillId="36" borderId="20" xfId="0" applyNumberFormat="1" applyFont="1" applyFill="1" applyBorder="1" applyAlignment="1">
      <alignment horizontal="center"/>
    </xf>
    <xf numFmtId="3" fontId="80" fillId="36" borderId="22" xfId="0" applyNumberFormat="1" applyFont="1" applyFill="1" applyBorder="1" applyAlignment="1">
      <alignment horizontal="center"/>
    </xf>
    <xf numFmtId="3" fontId="80" fillId="36" borderId="49" xfId="0" applyNumberFormat="1" applyFont="1" applyFill="1" applyBorder="1" applyAlignment="1">
      <alignment horizontal="center"/>
    </xf>
    <xf numFmtId="0" fontId="80" fillId="33" borderId="74" xfId="0" applyFont="1" applyFill="1" applyBorder="1" applyAlignment="1">
      <alignment horizontal="center"/>
    </xf>
    <xf numFmtId="0" fontId="2" fillId="32" borderId="65" xfId="59" applyFont="1" applyFill="1" applyBorder="1" applyAlignment="1">
      <alignment horizontal="center" vertical="top" wrapText="1"/>
      <protection/>
    </xf>
    <xf numFmtId="0" fontId="2" fillId="32" borderId="63" xfId="59" applyFont="1" applyFill="1" applyBorder="1" applyAlignment="1">
      <alignment horizontal="center" wrapText="1"/>
      <protection/>
    </xf>
    <xf numFmtId="0" fontId="2" fillId="0" borderId="75" xfId="0" applyFont="1" applyBorder="1" applyAlignment="1">
      <alignment horizontal="left" vertical="center" wrapText="1"/>
    </xf>
    <xf numFmtId="0" fontId="2" fillId="0" borderId="42" xfId="0" applyFont="1" applyBorder="1" applyAlignment="1">
      <alignment horizontal="left" vertical="center" wrapText="1"/>
    </xf>
    <xf numFmtId="0" fontId="2" fillId="0" borderId="44" xfId="0" applyFont="1" applyBorder="1" applyAlignment="1">
      <alignment horizontal="left" vertical="center" wrapText="1"/>
    </xf>
    <xf numFmtId="49" fontId="1" fillId="0" borderId="76" xfId="0" applyNumberFormat="1" applyFont="1" applyBorder="1" applyAlignment="1">
      <alignment horizontal="center" vertical="center"/>
    </xf>
    <xf numFmtId="49" fontId="1" fillId="0" borderId="39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0" fontId="2" fillId="32" borderId="77" xfId="59" applyFont="1" applyFill="1" applyBorder="1" applyAlignment="1">
      <alignment horizontal="center" wrapText="1"/>
      <protection/>
    </xf>
    <xf numFmtId="0" fontId="2" fillId="32" borderId="78" xfId="59" applyFont="1" applyFill="1" applyBorder="1" applyAlignment="1">
      <alignment horizontal="center" vertical="top" wrapText="1"/>
      <protection/>
    </xf>
    <xf numFmtId="3" fontId="1" fillId="0" borderId="79" xfId="0" applyNumberFormat="1" applyFont="1" applyBorder="1" applyAlignment="1">
      <alignment horizontal="center" vertical="center"/>
    </xf>
    <xf numFmtId="3" fontId="1" fillId="0" borderId="80" xfId="0" applyNumberFormat="1" applyFont="1" applyBorder="1" applyAlignment="1">
      <alignment horizontal="center" vertical="center"/>
    </xf>
    <xf numFmtId="3" fontId="1" fillId="0" borderId="81" xfId="0" applyNumberFormat="1" applyFont="1" applyBorder="1" applyAlignment="1">
      <alignment horizontal="center" vertical="center"/>
    </xf>
    <xf numFmtId="3" fontId="1" fillId="0" borderId="82" xfId="0" applyNumberFormat="1" applyFont="1" applyBorder="1" applyAlignment="1">
      <alignment horizontal="center" vertical="center"/>
    </xf>
    <xf numFmtId="49" fontId="1" fillId="0" borderId="52" xfId="59" applyNumberFormat="1" applyFont="1" applyBorder="1" applyAlignment="1">
      <alignment horizontal="center" vertical="center"/>
      <protection/>
    </xf>
    <xf numFmtId="0" fontId="2" fillId="32" borderId="37" xfId="59" applyFont="1" applyFill="1" applyBorder="1" applyAlignment="1">
      <alignment horizontal="center" vertical="center" wrapText="1"/>
      <protection/>
    </xf>
    <xf numFmtId="0" fontId="2" fillId="32" borderId="48" xfId="59" applyFont="1" applyFill="1" applyBorder="1" applyAlignment="1">
      <alignment horizontal="center" vertical="center" wrapText="1"/>
      <protection/>
    </xf>
    <xf numFmtId="3" fontId="2" fillId="32" borderId="60" xfId="59" applyNumberFormat="1" applyFont="1" applyFill="1" applyBorder="1" applyAlignment="1">
      <alignment horizontal="center" vertical="center"/>
      <protection/>
    </xf>
    <xf numFmtId="0" fontId="1" fillId="0" borderId="11" xfId="59" applyFont="1" applyBorder="1" applyAlignment="1">
      <alignment horizontal="left" vertical="center"/>
      <protection/>
    </xf>
    <xf numFmtId="3" fontId="1" fillId="0" borderId="19" xfId="59" applyNumberFormat="1" applyFont="1" applyBorder="1" applyAlignment="1">
      <alignment horizontal="center" vertical="center"/>
      <protection/>
    </xf>
    <xf numFmtId="49" fontId="1" fillId="0" borderId="18" xfId="59" applyNumberFormat="1" applyFont="1" applyBorder="1" applyAlignment="1">
      <alignment horizontal="center" vertical="center"/>
      <protection/>
    </xf>
    <xf numFmtId="0" fontId="2" fillId="32" borderId="22" xfId="59" applyFont="1" applyFill="1" applyBorder="1" applyAlignment="1">
      <alignment horizontal="center" vertical="center" wrapText="1"/>
      <protection/>
    </xf>
    <xf numFmtId="0" fontId="2" fillId="32" borderId="64" xfId="59" applyFont="1" applyFill="1" applyBorder="1" applyAlignment="1">
      <alignment horizontal="center" vertical="center" wrapText="1"/>
      <protection/>
    </xf>
    <xf numFmtId="0" fontId="1" fillId="37" borderId="54" xfId="0" applyFont="1" applyFill="1" applyBorder="1" applyAlignment="1">
      <alignment/>
    </xf>
    <xf numFmtId="0" fontId="1" fillId="37" borderId="45" xfId="0" applyFont="1" applyFill="1" applyBorder="1" applyAlignment="1">
      <alignment/>
    </xf>
    <xf numFmtId="3" fontId="2" fillId="32" borderId="23" xfId="59" applyNumberFormat="1" applyFont="1" applyFill="1" applyBorder="1" applyAlignment="1">
      <alignment horizontal="center" vertical="center"/>
      <protection/>
    </xf>
    <xf numFmtId="0" fontId="1" fillId="37" borderId="70" xfId="0" applyFont="1" applyFill="1" applyBorder="1" applyAlignment="1">
      <alignment/>
    </xf>
    <xf numFmtId="0" fontId="1" fillId="37" borderId="49" xfId="0" applyFont="1" applyFill="1" applyBorder="1" applyAlignment="1">
      <alignment/>
    </xf>
    <xf numFmtId="3" fontId="1" fillId="0" borderId="31" xfId="59" applyNumberFormat="1" applyFont="1" applyBorder="1" applyAlignment="1">
      <alignment horizontal="center" vertical="center"/>
      <protection/>
    </xf>
    <xf numFmtId="3" fontId="1" fillId="0" borderId="31" xfId="59" applyNumberFormat="1" applyFont="1" applyBorder="1" applyAlignment="1">
      <alignment horizontal="center" vertical="center" wrapText="1"/>
      <protection/>
    </xf>
    <xf numFmtId="3" fontId="1" fillId="0" borderId="32" xfId="59" applyNumberFormat="1" applyFont="1" applyBorder="1" applyAlignment="1">
      <alignment horizontal="center" vertical="center"/>
      <protection/>
    </xf>
    <xf numFmtId="3" fontId="2" fillId="32" borderId="83" xfId="59" applyNumberFormat="1" applyFont="1" applyFill="1" applyBorder="1" applyAlignment="1">
      <alignment horizontal="center" vertical="center"/>
      <protection/>
    </xf>
    <xf numFmtId="0" fontId="2" fillId="37" borderId="71" xfId="59" applyFont="1" applyFill="1" applyBorder="1" applyAlignment="1">
      <alignment horizontal="center" vertical="center" wrapText="1"/>
      <protection/>
    </xf>
    <xf numFmtId="49" fontId="1" fillId="0" borderId="52" xfId="59" applyNumberFormat="1" applyFont="1" applyBorder="1" applyAlignment="1">
      <alignment horizontal="center" vertical="center" wrapText="1"/>
      <protection/>
    </xf>
    <xf numFmtId="0" fontId="2" fillId="32" borderId="21" xfId="59" applyFont="1" applyFill="1" applyBorder="1" applyAlignment="1">
      <alignment horizontal="center" vertical="center" wrapText="1"/>
      <protection/>
    </xf>
    <xf numFmtId="0" fontId="1" fillId="38" borderId="50" xfId="59" applyFont="1" applyFill="1" applyBorder="1">
      <alignment/>
      <protection/>
    </xf>
    <xf numFmtId="0" fontId="1" fillId="38" borderId="50" xfId="59" applyFont="1" applyFill="1" applyBorder="1" applyAlignment="1">
      <alignment vertical="center" wrapText="1"/>
      <protection/>
    </xf>
    <xf numFmtId="0" fontId="1" fillId="38" borderId="50" xfId="59" applyFont="1" applyFill="1" applyBorder="1" applyAlignment="1">
      <alignment vertical="center"/>
      <protection/>
    </xf>
    <xf numFmtId="0" fontId="2" fillId="37" borderId="50" xfId="59" applyFont="1" applyFill="1" applyBorder="1" applyAlignment="1">
      <alignment horizontal="center" vertical="center" wrapText="1"/>
      <protection/>
    </xf>
    <xf numFmtId="49" fontId="1" fillId="0" borderId="15" xfId="59" applyNumberFormat="1" applyFont="1" applyBorder="1" applyAlignment="1">
      <alignment horizontal="center" vertical="center"/>
      <protection/>
    </xf>
    <xf numFmtId="0" fontId="2" fillId="0" borderId="12" xfId="59" applyFont="1" applyBorder="1" applyAlignment="1">
      <alignment horizontal="left" vertical="center" wrapText="1"/>
      <protection/>
    </xf>
    <xf numFmtId="3" fontId="1" fillId="0" borderId="30" xfId="59" applyNumberFormat="1" applyFont="1" applyBorder="1" applyAlignment="1">
      <alignment horizontal="center" vertical="center"/>
      <protection/>
    </xf>
    <xf numFmtId="0" fontId="2" fillId="0" borderId="65" xfId="59" applyFont="1" applyBorder="1" applyAlignment="1">
      <alignment horizontal="center" vertical="center" wrapText="1"/>
      <protection/>
    </xf>
    <xf numFmtId="0" fontId="2" fillId="0" borderId="37" xfId="59" applyFont="1" applyBorder="1" applyAlignment="1">
      <alignment horizontal="center" vertical="center" wrapText="1"/>
      <protection/>
    </xf>
    <xf numFmtId="3" fontId="2" fillId="0" borderId="60" xfId="59" applyNumberFormat="1" applyFont="1" applyFill="1" applyBorder="1" applyAlignment="1">
      <alignment horizontal="center" vertical="center"/>
      <protection/>
    </xf>
    <xf numFmtId="49" fontId="1" fillId="0" borderId="46" xfId="59" applyNumberFormat="1" applyFont="1" applyBorder="1" applyAlignment="1">
      <alignment horizontal="center" vertical="center"/>
      <protection/>
    </xf>
    <xf numFmtId="3" fontId="1" fillId="0" borderId="13" xfId="59" applyNumberFormat="1" applyFont="1" applyBorder="1" applyAlignment="1">
      <alignment horizontal="center" vertical="center"/>
      <protection/>
    </xf>
    <xf numFmtId="0" fontId="2" fillId="0" borderId="74" xfId="59" applyFont="1" applyBorder="1" applyAlignment="1">
      <alignment horizontal="center" vertical="center" wrapText="1"/>
      <protection/>
    </xf>
    <xf numFmtId="0" fontId="2" fillId="0" borderId="22" xfId="59" applyFont="1" applyBorder="1" applyAlignment="1">
      <alignment horizontal="center" vertical="center" wrapText="1"/>
      <protection/>
    </xf>
    <xf numFmtId="3" fontId="2" fillId="0" borderId="23" xfId="59" applyNumberFormat="1" applyFont="1" applyFill="1" applyBorder="1" applyAlignment="1">
      <alignment horizontal="center" vertical="center"/>
      <protection/>
    </xf>
    <xf numFmtId="0" fontId="3" fillId="0" borderId="41" xfId="0" applyFont="1" applyBorder="1" applyAlignment="1">
      <alignment/>
    </xf>
    <xf numFmtId="0" fontId="3" fillId="0" borderId="43" xfId="0" applyFont="1" applyBorder="1" applyAlignment="1">
      <alignment/>
    </xf>
    <xf numFmtId="0" fontId="5" fillId="32" borderId="43" xfId="0" applyFont="1" applyFill="1" applyBorder="1" applyAlignment="1">
      <alignment horizontal="center" vertical="center" wrapText="1"/>
    </xf>
    <xf numFmtId="0" fontId="5" fillId="32" borderId="44" xfId="0" applyFont="1" applyFill="1" applyBorder="1" applyAlignment="1">
      <alignment horizontal="center" vertical="center" wrapText="1"/>
    </xf>
    <xf numFmtId="0" fontId="12" fillId="0" borderId="45" xfId="0" applyFont="1" applyBorder="1" applyAlignment="1">
      <alignment/>
    </xf>
    <xf numFmtId="0" fontId="12" fillId="0" borderId="0" xfId="0" applyFont="1" applyBorder="1" applyAlignment="1">
      <alignment/>
    </xf>
    <xf numFmtId="0" fontId="28" fillId="0" borderId="0" xfId="0" applyFont="1" applyAlignment="1">
      <alignment horizontal="right"/>
    </xf>
    <xf numFmtId="0" fontId="2" fillId="0" borderId="0" xfId="0" applyFont="1" applyFill="1" applyAlignment="1">
      <alignment horizontal="right"/>
    </xf>
    <xf numFmtId="3" fontId="1" fillId="0" borderId="84" xfId="59" applyNumberFormat="1" applyFont="1" applyFill="1" applyBorder="1" applyAlignment="1">
      <alignment horizontal="center" vertical="center"/>
      <protection/>
    </xf>
    <xf numFmtId="3" fontId="1" fillId="0" borderId="81" xfId="59" applyNumberFormat="1" applyFont="1" applyFill="1" applyBorder="1" applyAlignment="1">
      <alignment horizontal="center" vertical="center"/>
      <protection/>
    </xf>
    <xf numFmtId="3" fontId="1" fillId="0" borderId="82" xfId="59" applyNumberFormat="1" applyFont="1" applyFill="1" applyBorder="1" applyAlignment="1">
      <alignment horizontal="center" vertical="center"/>
      <protection/>
    </xf>
    <xf numFmtId="0" fontId="29" fillId="0" borderId="0" xfId="0" applyFont="1" applyAlignment="1">
      <alignment horizontal="right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right"/>
    </xf>
    <xf numFmtId="0" fontId="84" fillId="0" borderId="0" xfId="0" applyFont="1" applyAlignment="1">
      <alignment horizontal="right"/>
    </xf>
    <xf numFmtId="0" fontId="12" fillId="0" borderId="85" xfId="0" applyFont="1" applyBorder="1" applyAlignment="1">
      <alignment/>
    </xf>
    <xf numFmtId="0" fontId="84" fillId="0" borderId="86" xfId="0" applyFont="1" applyBorder="1" applyAlignment="1">
      <alignment horizontal="right"/>
    </xf>
    <xf numFmtId="0" fontId="12" fillId="36" borderId="61" xfId="0" applyFont="1" applyFill="1" applyBorder="1" applyAlignment="1">
      <alignment/>
    </xf>
    <xf numFmtId="0" fontId="79" fillId="36" borderId="58" xfId="0" applyFont="1" applyFill="1" applyBorder="1" applyAlignment="1">
      <alignment/>
    </xf>
    <xf numFmtId="0" fontId="79" fillId="36" borderId="87" xfId="0" applyFont="1" applyFill="1" applyBorder="1" applyAlignment="1">
      <alignment horizontal="right"/>
    </xf>
    <xf numFmtId="0" fontId="12" fillId="33" borderId="88" xfId="0" applyFont="1" applyFill="1" applyBorder="1" applyAlignment="1">
      <alignment/>
    </xf>
    <xf numFmtId="0" fontId="12" fillId="33" borderId="89" xfId="0" applyFont="1" applyFill="1" applyBorder="1" applyAlignment="1">
      <alignment horizontal="right"/>
    </xf>
    <xf numFmtId="0" fontId="1" fillId="0" borderId="90" xfId="0" applyFont="1" applyBorder="1" applyAlignment="1">
      <alignment/>
    </xf>
    <xf numFmtId="0" fontId="1" fillId="0" borderId="48" xfId="0" applyFont="1" applyBorder="1" applyAlignment="1">
      <alignment/>
    </xf>
    <xf numFmtId="0" fontId="28" fillId="0" borderId="0" xfId="0" applyFont="1" applyBorder="1" applyAlignment="1">
      <alignment horizontal="right"/>
    </xf>
    <xf numFmtId="0" fontId="12" fillId="0" borderId="56" xfId="0" applyFont="1" applyBorder="1" applyAlignment="1">
      <alignment/>
    </xf>
    <xf numFmtId="0" fontId="12" fillId="0" borderId="14" xfId="0" applyFont="1" applyBorder="1" applyAlignment="1">
      <alignment/>
    </xf>
    <xf numFmtId="0" fontId="12" fillId="33" borderId="14" xfId="0" applyFont="1" applyFill="1" applyBorder="1" applyAlignment="1">
      <alignment horizontal="right"/>
    </xf>
    <xf numFmtId="0" fontId="12" fillId="33" borderId="14" xfId="0" applyFont="1" applyFill="1" applyBorder="1" applyAlignment="1">
      <alignment horizontal="center"/>
    </xf>
    <xf numFmtId="0" fontId="12" fillId="33" borderId="0" xfId="0" applyFont="1" applyFill="1" applyBorder="1" applyAlignment="1">
      <alignment horizontal="right"/>
    </xf>
    <xf numFmtId="0" fontId="12" fillId="33" borderId="0" xfId="0" applyFont="1" applyFill="1" applyBorder="1" applyAlignment="1">
      <alignment horizontal="center"/>
    </xf>
    <xf numFmtId="0" fontId="83" fillId="33" borderId="0" xfId="0" applyFont="1" applyFill="1" applyBorder="1" applyAlignment="1">
      <alignment wrapText="1"/>
    </xf>
    <xf numFmtId="0" fontId="3" fillId="33" borderId="14" xfId="0" applyFont="1" applyFill="1" applyBorder="1" applyAlignment="1">
      <alignment/>
    </xf>
    <xf numFmtId="0" fontId="3" fillId="33" borderId="14" xfId="0" applyFont="1" applyFill="1" applyBorder="1" applyAlignment="1">
      <alignment horizontal="right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right"/>
    </xf>
    <xf numFmtId="0" fontId="3" fillId="0" borderId="45" xfId="0" applyFont="1" applyBorder="1" applyAlignment="1">
      <alignment/>
    </xf>
    <xf numFmtId="0" fontId="3" fillId="33" borderId="56" xfId="0" applyFont="1" applyFill="1" applyBorder="1" applyAlignment="1">
      <alignment horizontal="right"/>
    </xf>
    <xf numFmtId="0" fontId="3" fillId="33" borderId="76" xfId="0" applyFont="1" applyFill="1" applyBorder="1" applyAlignment="1">
      <alignment horizontal="left"/>
    </xf>
    <xf numFmtId="0" fontId="3" fillId="33" borderId="40" xfId="0" applyFont="1" applyFill="1" applyBorder="1" applyAlignment="1">
      <alignment horizontal="left"/>
    </xf>
    <xf numFmtId="0" fontId="3" fillId="0" borderId="43" xfId="0" applyFont="1" applyBorder="1" applyAlignment="1">
      <alignment horizontal="left"/>
    </xf>
    <xf numFmtId="0" fontId="3" fillId="0" borderId="41" xfId="0" applyFont="1" applyBorder="1" applyAlignment="1">
      <alignment horizontal="left"/>
    </xf>
    <xf numFmtId="0" fontId="3" fillId="36" borderId="41" xfId="0" applyFont="1" applyFill="1" applyBorder="1" applyAlignment="1">
      <alignment horizontal="left"/>
    </xf>
    <xf numFmtId="0" fontId="3" fillId="36" borderId="39" xfId="0" applyFont="1" applyFill="1" applyBorder="1" applyAlignment="1">
      <alignment horizontal="left"/>
    </xf>
    <xf numFmtId="0" fontId="3" fillId="36" borderId="56" xfId="0" applyFont="1" applyFill="1" applyBorder="1" applyAlignment="1">
      <alignment horizontal="left"/>
    </xf>
    <xf numFmtId="0" fontId="3" fillId="36" borderId="71" xfId="0" applyFont="1" applyFill="1" applyBorder="1" applyAlignment="1">
      <alignment horizontal="center" vertical="center" wrapText="1"/>
    </xf>
    <xf numFmtId="0" fontId="3" fillId="36" borderId="71" xfId="0" applyFont="1" applyFill="1" applyBorder="1" applyAlignment="1">
      <alignment horizontal="center" wrapText="1"/>
    </xf>
    <xf numFmtId="0" fontId="3" fillId="36" borderId="56" xfId="0" applyFont="1" applyFill="1" applyBorder="1" applyAlignment="1">
      <alignment horizontal="center" vertical="center" wrapText="1"/>
    </xf>
    <xf numFmtId="0" fontId="86" fillId="33" borderId="0" xfId="0" applyFont="1" applyFill="1" applyBorder="1" applyAlignment="1">
      <alignment/>
    </xf>
    <xf numFmtId="193" fontId="13" fillId="32" borderId="71" xfId="0" applyNumberFormat="1" applyFont="1" applyFill="1" applyBorder="1" applyAlignment="1">
      <alignment horizontal="center" vertical="center" wrapText="1"/>
    </xf>
    <xf numFmtId="0" fontId="13" fillId="32" borderId="45" xfId="0" applyFont="1" applyFill="1" applyBorder="1" applyAlignment="1">
      <alignment horizontal="center" vertical="center" wrapText="1"/>
    </xf>
    <xf numFmtId="0" fontId="13" fillId="32" borderId="71" xfId="0" applyFont="1" applyFill="1" applyBorder="1" applyAlignment="1">
      <alignment horizontal="center" vertical="center" wrapText="1"/>
    </xf>
    <xf numFmtId="3" fontId="13" fillId="32" borderId="37" xfId="0" applyNumberFormat="1" applyFont="1" applyFill="1" applyBorder="1" applyAlignment="1">
      <alignment horizontal="center" vertical="center" wrapText="1"/>
    </xf>
    <xf numFmtId="0" fontId="13" fillId="32" borderId="6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wrapText="1"/>
    </xf>
    <xf numFmtId="0" fontId="12" fillId="0" borderId="19" xfId="0" applyFont="1" applyBorder="1" applyAlignment="1">
      <alignment/>
    </xf>
    <xf numFmtId="0" fontId="12" fillId="0" borderId="13" xfId="0" applyFont="1" applyBorder="1" applyAlignment="1">
      <alignment/>
    </xf>
    <xf numFmtId="0" fontId="12" fillId="0" borderId="46" xfId="0" applyFont="1" applyBorder="1" applyAlignment="1">
      <alignment/>
    </xf>
    <xf numFmtId="0" fontId="12" fillId="0" borderId="18" xfId="0" applyFont="1" applyBorder="1" applyAlignment="1">
      <alignment/>
    </xf>
    <xf numFmtId="0" fontId="12" fillId="0" borderId="29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right" wrapText="1"/>
    </xf>
    <xf numFmtId="0" fontId="12" fillId="0" borderId="13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wrapText="1"/>
    </xf>
    <xf numFmtId="0" fontId="28" fillId="39" borderId="48" xfId="0" applyFont="1" applyFill="1" applyBorder="1" applyAlignment="1">
      <alignment horizontal="center" vertical="center" wrapText="1"/>
    </xf>
    <xf numFmtId="0" fontId="28" fillId="39" borderId="60" xfId="0" applyFont="1" applyFill="1" applyBorder="1" applyAlignment="1">
      <alignment horizontal="center" vertical="center" wrapText="1"/>
    </xf>
    <xf numFmtId="0" fontId="13" fillId="0" borderId="52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19" fillId="0" borderId="0" xfId="0" applyFont="1" applyFill="1" applyAlignment="1" applyProtection="1">
      <alignment horizontal="right"/>
      <protection/>
    </xf>
    <xf numFmtId="0" fontId="3" fillId="36" borderId="91" xfId="0" applyFont="1" applyFill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/>
    </xf>
    <xf numFmtId="3" fontId="3" fillId="0" borderId="46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3" fontId="3" fillId="0" borderId="37" xfId="0" applyNumberFormat="1" applyFont="1" applyBorder="1" applyAlignment="1">
      <alignment horizontal="center" vertical="center"/>
    </xf>
    <xf numFmtId="0" fontId="22" fillId="0" borderId="0" xfId="0" applyFont="1" applyAlignment="1">
      <alignment vertical="center" wrapText="1"/>
    </xf>
    <xf numFmtId="199" fontId="87" fillId="36" borderId="91" xfId="63" applyNumberFormat="1" applyFont="1" applyFill="1" applyBorder="1" applyAlignment="1">
      <alignment horizontal="center" vertical="center"/>
    </xf>
    <xf numFmtId="9" fontId="87" fillId="36" borderId="86" xfId="63" applyFont="1" applyFill="1" applyBorder="1" applyAlignment="1">
      <alignment horizontal="center" vertical="center"/>
    </xf>
    <xf numFmtId="199" fontId="79" fillId="36" borderId="16" xfId="63" applyNumberFormat="1" applyFont="1" applyFill="1" applyBorder="1" applyAlignment="1">
      <alignment horizontal="center" vertical="center"/>
    </xf>
    <xf numFmtId="9" fontId="79" fillId="36" borderId="51" xfId="63" applyFont="1" applyFill="1" applyBorder="1" applyAlignment="1">
      <alignment horizontal="center" vertical="center"/>
    </xf>
    <xf numFmtId="0" fontId="79" fillId="36" borderId="91" xfId="0" applyFont="1" applyFill="1" applyBorder="1" applyAlignment="1">
      <alignment horizontal="center" vertical="center"/>
    </xf>
    <xf numFmtId="199" fontId="79" fillId="36" borderId="91" xfId="63" applyNumberFormat="1" applyFont="1" applyFill="1" applyBorder="1" applyAlignment="1">
      <alignment horizontal="center" vertical="center"/>
    </xf>
    <xf numFmtId="199" fontId="79" fillId="36" borderId="51" xfId="63" applyNumberFormat="1" applyFont="1" applyFill="1" applyBorder="1" applyAlignment="1">
      <alignment horizontal="center" vertical="center"/>
    </xf>
    <xf numFmtId="9" fontId="79" fillId="36" borderId="86" xfId="63" applyFont="1" applyFill="1" applyBorder="1" applyAlignment="1">
      <alignment horizontal="center" vertical="center"/>
    </xf>
    <xf numFmtId="3" fontId="79" fillId="0" borderId="12" xfId="0" applyNumberFormat="1" applyFont="1" applyBorder="1" applyAlignment="1">
      <alignment horizontal="center" vertical="center"/>
    </xf>
    <xf numFmtId="3" fontId="79" fillId="0" borderId="37" xfId="0" applyNumberFormat="1" applyFont="1" applyBorder="1" applyAlignment="1">
      <alignment horizontal="center" vertical="center"/>
    </xf>
    <xf numFmtId="0" fontId="79" fillId="0" borderId="48" xfId="0" applyFont="1" applyBorder="1" applyAlignment="1">
      <alignment horizontal="center" vertical="center"/>
    </xf>
    <xf numFmtId="0" fontId="79" fillId="33" borderId="89" xfId="0" applyFont="1" applyFill="1" applyBorder="1" applyAlignment="1">
      <alignment horizontal="center"/>
    </xf>
    <xf numFmtId="9" fontId="79" fillId="33" borderId="89" xfId="63" applyFont="1" applyFill="1" applyBorder="1" applyAlignment="1">
      <alignment/>
    </xf>
    <xf numFmtId="9" fontId="79" fillId="33" borderId="92" xfId="63" applyFont="1" applyFill="1" applyBorder="1" applyAlignment="1">
      <alignment/>
    </xf>
    <xf numFmtId="3" fontId="79" fillId="0" borderId="46" xfId="0" applyNumberFormat="1" applyFont="1" applyBorder="1" applyAlignment="1">
      <alignment horizontal="center" vertical="center"/>
    </xf>
    <xf numFmtId="3" fontId="79" fillId="0" borderId="48" xfId="0" applyNumberFormat="1" applyFont="1" applyBorder="1" applyAlignment="1">
      <alignment horizontal="center" vertical="center"/>
    </xf>
    <xf numFmtId="0" fontId="79" fillId="0" borderId="76" xfId="0" applyFont="1" applyBorder="1" applyAlignment="1">
      <alignment/>
    </xf>
    <xf numFmtId="0" fontId="79" fillId="0" borderId="39" xfId="0" applyFont="1" applyBorder="1" applyAlignment="1">
      <alignment/>
    </xf>
    <xf numFmtId="0" fontId="79" fillId="0" borderId="42" xfId="0" applyFont="1" applyBorder="1" applyAlignment="1">
      <alignment/>
    </xf>
    <xf numFmtId="0" fontId="79" fillId="0" borderId="43" xfId="0" applyFont="1" applyBorder="1" applyAlignment="1">
      <alignment/>
    </xf>
    <xf numFmtId="0" fontId="79" fillId="0" borderId="44" xfId="0" applyFont="1" applyBorder="1" applyAlignment="1">
      <alignment/>
    </xf>
    <xf numFmtId="0" fontId="84" fillId="0" borderId="14" xfId="0" applyFont="1" applyBorder="1" applyAlignment="1">
      <alignment/>
    </xf>
    <xf numFmtId="0" fontId="84" fillId="0" borderId="45" xfId="0" applyFont="1" applyBorder="1" applyAlignment="1">
      <alignment/>
    </xf>
    <xf numFmtId="0" fontId="84" fillId="0" borderId="45" xfId="0" applyFont="1" applyBorder="1" applyAlignment="1">
      <alignment horizontal="right"/>
    </xf>
    <xf numFmtId="14" fontId="79" fillId="36" borderId="71" xfId="0" applyNumberFormat="1" applyFont="1" applyFill="1" applyBorder="1" applyAlignment="1">
      <alignment horizontal="center" vertical="center" wrapText="1"/>
    </xf>
    <xf numFmtId="0" fontId="79" fillId="0" borderId="75" xfId="0" applyFont="1" applyBorder="1" applyAlignment="1">
      <alignment/>
    </xf>
    <xf numFmtId="0" fontId="79" fillId="0" borderId="38" xfId="0" applyFont="1" applyBorder="1" applyAlignment="1">
      <alignment/>
    </xf>
    <xf numFmtId="0" fontId="79" fillId="0" borderId="41" xfId="0" applyFont="1" applyBorder="1" applyAlignment="1">
      <alignment/>
    </xf>
    <xf numFmtId="0" fontId="79" fillId="36" borderId="43" xfId="0" applyFont="1" applyFill="1" applyBorder="1" applyAlignment="1">
      <alignment horizontal="center"/>
    </xf>
    <xf numFmtId="0" fontId="79" fillId="33" borderId="14" xfId="0" applyFont="1" applyFill="1" applyBorder="1" applyAlignment="1">
      <alignment horizontal="center"/>
    </xf>
    <xf numFmtId="0" fontId="79" fillId="33" borderId="45" xfId="0" applyFont="1" applyFill="1" applyBorder="1" applyAlignment="1">
      <alignment horizontal="center"/>
    </xf>
    <xf numFmtId="0" fontId="79" fillId="36" borderId="20" xfId="0" applyFont="1" applyFill="1" applyBorder="1" applyAlignment="1">
      <alignment horizontal="center" vertical="center" wrapText="1"/>
    </xf>
    <xf numFmtId="0" fontId="79" fillId="36" borderId="20" xfId="0" applyFont="1" applyFill="1" applyBorder="1" applyAlignment="1">
      <alignment horizontal="center" wrapText="1"/>
    </xf>
    <xf numFmtId="0" fontId="79" fillId="33" borderId="76" xfId="0" applyFont="1" applyFill="1" applyBorder="1" applyAlignment="1">
      <alignment horizontal="center" vertical="center" wrapText="1"/>
    </xf>
    <xf numFmtId="0" fontId="79" fillId="33" borderId="50" xfId="0" applyFont="1" applyFill="1" applyBorder="1" applyAlignment="1">
      <alignment horizontal="center" vertical="center" wrapText="1"/>
    </xf>
    <xf numFmtId="0" fontId="79" fillId="0" borderId="39" xfId="0" applyFont="1" applyBorder="1" applyAlignment="1">
      <alignment horizontal="center" vertical="center"/>
    </xf>
    <xf numFmtId="0" fontId="79" fillId="0" borderId="43" xfId="0" applyFont="1" applyBorder="1" applyAlignment="1">
      <alignment horizontal="center" vertical="center"/>
    </xf>
    <xf numFmtId="0" fontId="79" fillId="0" borderId="71" xfId="0" applyFont="1" applyBorder="1" applyAlignment="1">
      <alignment horizontal="center" vertical="center"/>
    </xf>
    <xf numFmtId="0" fontId="79" fillId="0" borderId="38" xfId="0" applyFont="1" applyBorder="1" applyAlignment="1">
      <alignment horizontal="center" vertical="center"/>
    </xf>
    <xf numFmtId="0" fontId="79" fillId="0" borderId="93" xfId="0" applyFont="1" applyBorder="1" applyAlignment="1">
      <alignment horizontal="center" vertical="center"/>
    </xf>
    <xf numFmtId="0" fontId="79" fillId="36" borderId="41" xfId="0" applyFont="1" applyFill="1" applyBorder="1" applyAlignment="1">
      <alignment horizontal="center" vertical="center"/>
    </xf>
    <xf numFmtId="0" fontId="79" fillId="36" borderId="38" xfId="0" applyFont="1" applyFill="1" applyBorder="1" applyAlignment="1">
      <alignment horizontal="center" vertical="center"/>
    </xf>
    <xf numFmtId="0" fontId="79" fillId="36" borderId="40" xfId="0" applyFont="1" applyFill="1" applyBorder="1" applyAlignment="1">
      <alignment horizontal="center" vertical="center"/>
    </xf>
    <xf numFmtId="0" fontId="79" fillId="36" borderId="50" xfId="0" applyFont="1" applyFill="1" applyBorder="1" applyAlignment="1">
      <alignment horizontal="center" vertical="center"/>
    </xf>
    <xf numFmtId="0" fontId="79" fillId="36" borderId="39" xfId="0" applyFont="1" applyFill="1" applyBorder="1" applyAlignment="1">
      <alignment horizontal="center" vertical="center"/>
    </xf>
    <xf numFmtId="0" fontId="79" fillId="36" borderId="43" xfId="0" applyFont="1" applyFill="1" applyBorder="1" applyAlignment="1">
      <alignment horizontal="center" vertical="center"/>
    </xf>
    <xf numFmtId="0" fontId="79" fillId="36" borderId="44" xfId="0" applyFont="1" applyFill="1" applyBorder="1" applyAlignment="1">
      <alignment horizontal="center" vertical="center"/>
    </xf>
    <xf numFmtId="0" fontId="79" fillId="36" borderId="71" xfId="0" applyFont="1" applyFill="1" applyBorder="1" applyAlignment="1">
      <alignment horizontal="center" vertical="center"/>
    </xf>
    <xf numFmtId="3" fontId="88" fillId="0" borderId="46" xfId="0" applyNumberFormat="1" applyFont="1" applyBorder="1" applyAlignment="1">
      <alignment horizontal="center" vertical="center"/>
    </xf>
    <xf numFmtId="3" fontId="88" fillId="0" borderId="12" xfId="0" applyNumberFormat="1" applyFont="1" applyBorder="1" applyAlignment="1">
      <alignment horizontal="center" vertical="center"/>
    </xf>
    <xf numFmtId="3" fontId="79" fillId="0" borderId="13" xfId="0" applyNumberFormat="1" applyFont="1" applyBorder="1" applyAlignment="1">
      <alignment horizontal="center" vertical="center"/>
    </xf>
    <xf numFmtId="3" fontId="88" fillId="0" borderId="15" xfId="0" applyNumberFormat="1" applyFont="1" applyBorder="1" applyAlignment="1">
      <alignment horizontal="center" vertical="center"/>
    </xf>
    <xf numFmtId="0" fontId="89" fillId="0" borderId="0" xfId="0" applyFont="1" applyAlignment="1">
      <alignment/>
    </xf>
    <xf numFmtId="3" fontId="88" fillId="0" borderId="52" xfId="0" applyNumberFormat="1" applyFont="1" applyBorder="1" applyAlignment="1">
      <alignment horizontal="center" vertical="center"/>
    </xf>
    <xf numFmtId="3" fontId="88" fillId="0" borderId="10" xfId="0" applyNumberFormat="1" applyFont="1" applyBorder="1" applyAlignment="1">
      <alignment horizontal="center" vertical="center"/>
    </xf>
    <xf numFmtId="3" fontId="79" fillId="0" borderId="10" xfId="0" applyNumberFormat="1" applyFont="1" applyBorder="1" applyAlignment="1">
      <alignment horizontal="center" vertical="center"/>
    </xf>
    <xf numFmtId="3" fontId="79" fillId="0" borderId="33" xfId="0" applyNumberFormat="1" applyFont="1" applyBorder="1" applyAlignment="1">
      <alignment horizontal="center" vertical="center"/>
    </xf>
    <xf numFmtId="3" fontId="88" fillId="0" borderId="24" xfId="0" applyNumberFormat="1" applyFont="1" applyBorder="1" applyAlignment="1">
      <alignment horizontal="center" vertical="center"/>
    </xf>
    <xf numFmtId="3" fontId="88" fillId="0" borderId="18" xfId="0" applyNumberFormat="1" applyFont="1" applyBorder="1" applyAlignment="1">
      <alignment horizontal="center" vertical="center"/>
    </xf>
    <xf numFmtId="3" fontId="79" fillId="0" borderId="11" xfId="0" applyNumberFormat="1" applyFont="1" applyBorder="1" applyAlignment="1">
      <alignment horizontal="center" vertical="center"/>
    </xf>
    <xf numFmtId="3" fontId="79" fillId="0" borderId="19" xfId="0" applyNumberFormat="1" applyFont="1" applyBorder="1" applyAlignment="1">
      <alignment horizontal="center" vertical="center"/>
    </xf>
    <xf numFmtId="0" fontId="84" fillId="0" borderId="0" xfId="0" applyFont="1" applyAlignment="1">
      <alignment/>
    </xf>
    <xf numFmtId="0" fontId="84" fillId="0" borderId="0" xfId="0" applyFont="1" applyBorder="1" applyAlignment="1">
      <alignment horizontal="center" vertical="center"/>
    </xf>
    <xf numFmtId="3" fontId="88" fillId="0" borderId="25" xfId="0" applyNumberFormat="1" applyFont="1" applyBorder="1" applyAlignment="1">
      <alignment horizontal="center" vertical="center"/>
    </xf>
    <xf numFmtId="0" fontId="88" fillId="0" borderId="38" xfId="0" applyFont="1" applyBorder="1" applyAlignment="1">
      <alignment horizontal="center" vertical="center"/>
    </xf>
    <xf numFmtId="3" fontId="88" fillId="33" borderId="46" xfId="0" applyNumberFormat="1" applyFont="1" applyFill="1" applyBorder="1" applyAlignment="1">
      <alignment horizontal="center" vertical="center"/>
    </xf>
    <xf numFmtId="0" fontId="88" fillId="0" borderId="39" xfId="0" applyFont="1" applyBorder="1" applyAlignment="1">
      <alignment horizontal="center" vertical="center"/>
    </xf>
    <xf numFmtId="0" fontId="88" fillId="0" borderId="43" xfId="0" applyFont="1" applyBorder="1" applyAlignment="1">
      <alignment horizontal="center" vertical="center"/>
    </xf>
    <xf numFmtId="3" fontId="88" fillId="0" borderId="11" xfId="0" applyNumberFormat="1" applyFont="1" applyBorder="1" applyAlignment="1">
      <alignment horizontal="center" vertical="center"/>
    </xf>
    <xf numFmtId="0" fontId="90" fillId="0" borderId="20" xfId="0" applyFont="1" applyBorder="1" applyAlignment="1">
      <alignment horizontal="center" vertical="center"/>
    </xf>
    <xf numFmtId="0" fontId="90" fillId="0" borderId="71" xfId="0" applyFont="1" applyBorder="1" applyAlignment="1">
      <alignment horizontal="center" vertical="center"/>
    </xf>
    <xf numFmtId="3" fontId="90" fillId="0" borderId="48" xfId="0" applyNumberFormat="1" applyFont="1" applyBorder="1" applyAlignment="1">
      <alignment horizontal="center" vertical="center"/>
    </xf>
    <xf numFmtId="3" fontId="90" fillId="0" borderId="37" xfId="0" applyNumberFormat="1" applyFont="1" applyBorder="1" applyAlignment="1">
      <alignment horizontal="center" vertical="center"/>
    </xf>
    <xf numFmtId="3" fontId="79" fillId="0" borderId="60" xfId="0" applyNumberFormat="1" applyFont="1" applyBorder="1" applyAlignment="1">
      <alignment horizontal="center" vertical="center"/>
    </xf>
    <xf numFmtId="0" fontId="79" fillId="0" borderId="45" xfId="0" applyFont="1" applyBorder="1" applyAlignment="1">
      <alignment/>
    </xf>
    <xf numFmtId="0" fontId="79" fillId="0" borderId="45" xfId="0" applyFont="1" applyBorder="1" applyAlignment="1">
      <alignment/>
    </xf>
    <xf numFmtId="0" fontId="79" fillId="0" borderId="0" xfId="0" applyFont="1" applyBorder="1" applyAlignment="1">
      <alignment/>
    </xf>
    <xf numFmtId="0" fontId="88" fillId="32" borderId="11" xfId="0" applyFont="1" applyFill="1" applyBorder="1" applyAlignment="1">
      <alignment horizontal="center" vertical="center" wrapText="1"/>
    </xf>
    <xf numFmtId="0" fontId="88" fillId="32" borderId="19" xfId="0" applyFont="1" applyFill="1" applyBorder="1" applyAlignment="1">
      <alignment horizontal="center" vertical="center" wrapText="1"/>
    </xf>
    <xf numFmtId="0" fontId="88" fillId="32" borderId="18" xfId="0" applyFont="1" applyFill="1" applyBorder="1" applyAlignment="1">
      <alignment horizontal="center" vertical="center" wrapText="1"/>
    </xf>
    <xf numFmtId="0" fontId="79" fillId="32" borderId="74" xfId="0" applyFont="1" applyFill="1" applyBorder="1" applyAlignment="1">
      <alignment horizontal="center" vertical="center" wrapText="1"/>
    </xf>
    <xf numFmtId="0" fontId="88" fillId="32" borderId="22" xfId="0" applyFont="1" applyFill="1" applyBorder="1" applyAlignment="1">
      <alignment horizontal="center" vertical="center" wrapText="1"/>
    </xf>
    <xf numFmtId="0" fontId="88" fillId="32" borderId="23" xfId="0" applyFont="1" applyFill="1" applyBorder="1" applyAlignment="1">
      <alignment horizontal="center" vertical="center" wrapText="1"/>
    </xf>
    <xf numFmtId="0" fontId="88" fillId="32" borderId="21" xfId="0" applyFont="1" applyFill="1" applyBorder="1" applyAlignment="1">
      <alignment horizontal="center" vertical="center" wrapText="1"/>
    </xf>
    <xf numFmtId="0" fontId="88" fillId="0" borderId="15" xfId="0" applyFont="1" applyBorder="1" applyAlignment="1">
      <alignment horizontal="center" vertical="center"/>
    </xf>
    <xf numFmtId="0" fontId="88" fillId="0" borderId="24" xfId="0" applyFont="1" applyBorder="1" applyAlignment="1">
      <alignment horizontal="center" vertical="center"/>
    </xf>
    <xf numFmtId="0" fontId="88" fillId="0" borderId="25" xfId="0" applyFont="1" applyBorder="1" applyAlignment="1">
      <alignment horizontal="center" vertical="center"/>
    </xf>
    <xf numFmtId="0" fontId="90" fillId="0" borderId="74" xfId="0" applyFont="1" applyBorder="1" applyAlignment="1">
      <alignment horizontal="center" vertical="center"/>
    </xf>
    <xf numFmtId="3" fontId="88" fillId="0" borderId="74" xfId="0" applyNumberFormat="1" applyFont="1" applyBorder="1" applyAlignment="1">
      <alignment horizontal="center" vertical="center"/>
    </xf>
    <xf numFmtId="0" fontId="90" fillId="0" borderId="65" xfId="0" applyFont="1" applyBorder="1" applyAlignment="1">
      <alignment horizontal="center" vertical="center"/>
    </xf>
    <xf numFmtId="3" fontId="90" fillId="0" borderId="65" xfId="0" applyNumberFormat="1" applyFont="1" applyBorder="1" applyAlignment="1">
      <alignment horizontal="center" vertical="center"/>
    </xf>
    <xf numFmtId="3" fontId="88" fillId="0" borderId="21" xfId="0" applyNumberFormat="1" applyFont="1" applyBorder="1" applyAlignment="1">
      <alignment horizontal="center" vertical="center"/>
    </xf>
    <xf numFmtId="3" fontId="88" fillId="0" borderId="22" xfId="0" applyNumberFormat="1" applyFont="1" applyBorder="1" applyAlignment="1">
      <alignment horizontal="center" vertical="center"/>
    </xf>
    <xf numFmtId="3" fontId="88" fillId="0" borderId="23" xfId="0" applyNumberFormat="1" applyFont="1" applyBorder="1" applyAlignment="1">
      <alignment horizontal="center" vertical="center"/>
    </xf>
    <xf numFmtId="3" fontId="88" fillId="0" borderId="48" xfId="0" applyNumberFormat="1" applyFont="1" applyBorder="1" applyAlignment="1">
      <alignment horizontal="center" vertical="center"/>
    </xf>
    <xf numFmtId="3" fontId="88" fillId="0" borderId="37" xfId="0" applyNumberFormat="1" applyFont="1" applyBorder="1" applyAlignment="1">
      <alignment horizontal="center" vertical="center"/>
    </xf>
    <xf numFmtId="3" fontId="88" fillId="0" borderId="60" xfId="0" applyNumberFormat="1" applyFont="1" applyBorder="1" applyAlignment="1">
      <alignment horizontal="center" vertical="center"/>
    </xf>
    <xf numFmtId="3" fontId="84" fillId="0" borderId="22" xfId="0" applyNumberFormat="1" applyFont="1" applyBorder="1" applyAlignment="1">
      <alignment horizontal="center" vertical="center"/>
    </xf>
    <xf numFmtId="3" fontId="84" fillId="0" borderId="74" xfId="0" applyNumberFormat="1" applyFont="1" applyBorder="1" applyAlignment="1">
      <alignment horizontal="center" vertical="center"/>
    </xf>
    <xf numFmtId="3" fontId="84" fillId="0" borderId="23" xfId="0" applyNumberFormat="1" applyFont="1" applyBorder="1" applyAlignment="1">
      <alignment horizontal="center" vertical="center"/>
    </xf>
    <xf numFmtId="3" fontId="84" fillId="0" borderId="37" xfId="0" applyNumberFormat="1" applyFont="1" applyBorder="1" applyAlignment="1">
      <alignment horizontal="center" vertical="center"/>
    </xf>
    <xf numFmtId="3" fontId="84" fillId="0" borderId="65" xfId="0" applyNumberFormat="1" applyFont="1" applyBorder="1" applyAlignment="1">
      <alignment horizontal="center" vertical="center"/>
    </xf>
    <xf numFmtId="3" fontId="84" fillId="0" borderId="60" xfId="0" applyNumberFormat="1" applyFont="1" applyBorder="1" applyAlignment="1">
      <alignment horizontal="center" vertical="center"/>
    </xf>
    <xf numFmtId="3" fontId="88" fillId="33" borderId="21" xfId="0" applyNumberFormat="1" applyFont="1" applyFill="1" applyBorder="1" applyAlignment="1">
      <alignment horizontal="center" vertical="center"/>
    </xf>
    <xf numFmtId="3" fontId="31" fillId="0" borderId="10" xfId="0" applyNumberFormat="1" applyFont="1" applyBorder="1" applyAlignment="1" applyProtection="1">
      <alignment horizontal="right" vertical="center" indent="1"/>
      <protection hidden="1"/>
    </xf>
    <xf numFmtId="3" fontId="32" fillId="0" borderId="10" xfId="0" applyNumberFormat="1" applyFont="1" applyBorder="1" applyAlignment="1" applyProtection="1">
      <alignment horizontal="right" vertical="center" indent="1"/>
      <protection locked="0"/>
    </xf>
    <xf numFmtId="3" fontId="31" fillId="0" borderId="10" xfId="0" applyNumberFormat="1" applyFont="1" applyFill="1" applyBorder="1" applyAlignment="1" applyProtection="1">
      <alignment horizontal="right" vertical="center" indent="1"/>
      <protection hidden="1"/>
    </xf>
    <xf numFmtId="3" fontId="32" fillId="0" borderId="10" xfId="0" applyNumberFormat="1" applyFont="1" applyFill="1" applyBorder="1" applyAlignment="1" applyProtection="1">
      <alignment horizontal="right" vertical="center" indent="1"/>
      <protection locked="0"/>
    </xf>
    <xf numFmtId="3" fontId="32" fillId="0" borderId="11" xfId="0" applyNumberFormat="1" applyFont="1" applyFill="1" applyBorder="1" applyAlignment="1" applyProtection="1">
      <alignment horizontal="right" vertical="center" indent="1"/>
      <protection locked="0"/>
    </xf>
    <xf numFmtId="3" fontId="27" fillId="0" borderId="52" xfId="0" applyNumberFormat="1" applyFont="1" applyBorder="1" applyAlignment="1">
      <alignment horizontal="center" vertical="center"/>
    </xf>
    <xf numFmtId="3" fontId="27" fillId="0" borderId="0" xfId="0" applyNumberFormat="1" applyFont="1" applyBorder="1" applyAlignment="1">
      <alignment horizontal="center" vertical="center"/>
    </xf>
    <xf numFmtId="3" fontId="27" fillId="0" borderId="47" xfId="0" applyNumberFormat="1" applyFont="1" applyBorder="1" applyAlignment="1">
      <alignment horizontal="center" vertical="center"/>
    </xf>
    <xf numFmtId="3" fontId="26" fillId="0" borderId="52" xfId="0" applyNumberFormat="1" applyFont="1" applyBorder="1" applyAlignment="1">
      <alignment horizontal="center" vertical="center"/>
    </xf>
    <xf numFmtId="3" fontId="26" fillId="0" borderId="11" xfId="0" applyNumberFormat="1" applyFont="1" applyBorder="1" applyAlignment="1">
      <alignment horizontal="center" vertical="center"/>
    </xf>
    <xf numFmtId="3" fontId="27" fillId="0" borderId="39" xfId="0" applyNumberFormat="1" applyFont="1" applyBorder="1" applyAlignment="1">
      <alignment horizontal="center" vertical="center"/>
    </xf>
    <xf numFmtId="3" fontId="27" fillId="0" borderId="43" xfId="0" applyNumberFormat="1" applyFont="1" applyBorder="1" applyAlignment="1">
      <alignment horizontal="center" vertical="center"/>
    </xf>
    <xf numFmtId="3" fontId="27" fillId="0" borderId="42" xfId="0" applyNumberFormat="1" applyFont="1" applyBorder="1" applyAlignment="1">
      <alignment horizontal="center" vertical="center"/>
    </xf>
    <xf numFmtId="3" fontId="27" fillId="0" borderId="44" xfId="0" applyNumberFormat="1" applyFont="1" applyBorder="1" applyAlignment="1">
      <alignment horizontal="center" vertical="center"/>
    </xf>
    <xf numFmtId="3" fontId="27" fillId="0" borderId="33" xfId="0" applyNumberFormat="1" applyFont="1" applyBorder="1" applyAlignment="1">
      <alignment horizontal="center" vertical="center"/>
    </xf>
    <xf numFmtId="3" fontId="27" fillId="0" borderId="34" xfId="0" applyNumberFormat="1" applyFont="1" applyBorder="1" applyAlignment="1">
      <alignment horizontal="center" vertical="center"/>
    </xf>
    <xf numFmtId="3" fontId="26" fillId="0" borderId="13" xfId="0" applyNumberFormat="1" applyFont="1" applyBorder="1" applyAlignment="1">
      <alignment horizontal="center" vertical="center"/>
    </xf>
    <xf numFmtId="0" fontId="27" fillId="34" borderId="13" xfId="59" applyFont="1" applyFill="1" applyBorder="1" applyAlignment="1">
      <alignment horizontal="left" vertical="center" wrapText="1"/>
      <protection/>
    </xf>
    <xf numFmtId="3" fontId="27" fillId="0" borderId="46" xfId="59" applyNumberFormat="1" applyFont="1" applyFill="1" applyBorder="1" applyAlignment="1">
      <alignment horizontal="center" vertical="center"/>
      <protection/>
    </xf>
    <xf numFmtId="0" fontId="27" fillId="34" borderId="33" xfId="59" applyFont="1" applyFill="1" applyBorder="1" applyAlignment="1">
      <alignment horizontal="left" vertical="center" wrapText="1"/>
      <protection/>
    </xf>
    <xf numFmtId="3" fontId="27" fillId="0" borderId="52" xfId="59" applyNumberFormat="1" applyFont="1" applyFill="1" applyBorder="1" applyAlignment="1">
      <alignment horizontal="center" vertical="center"/>
      <protection/>
    </xf>
    <xf numFmtId="49" fontId="27" fillId="34" borderId="33" xfId="59" applyNumberFormat="1" applyFont="1" applyFill="1" applyBorder="1" applyAlignment="1">
      <alignment horizontal="center" vertical="center" wrapText="1"/>
      <protection/>
    </xf>
    <xf numFmtId="0" fontId="27" fillId="34" borderId="33" xfId="59" applyFont="1" applyFill="1" applyBorder="1" applyAlignment="1">
      <alignment vertical="center"/>
      <protection/>
    </xf>
    <xf numFmtId="0" fontId="27" fillId="34" borderId="33" xfId="59" applyFont="1" applyFill="1" applyBorder="1" applyAlignment="1">
      <alignment vertical="center" wrapText="1"/>
      <protection/>
    </xf>
    <xf numFmtId="0" fontId="27" fillId="34" borderId="33" xfId="59" applyFont="1" applyFill="1" applyBorder="1" applyAlignment="1">
      <alignment horizontal="left" vertical="center"/>
      <protection/>
    </xf>
    <xf numFmtId="0" fontId="27" fillId="34" borderId="19" xfId="59" applyFont="1" applyFill="1" applyBorder="1" applyAlignment="1">
      <alignment horizontal="left" vertical="center" wrapText="1"/>
      <protection/>
    </xf>
    <xf numFmtId="3" fontId="1" fillId="0" borderId="0" xfId="0" applyNumberFormat="1" applyFont="1" applyBorder="1" applyAlignment="1">
      <alignment horizontal="left" vertical="center" wrapText="1"/>
    </xf>
    <xf numFmtId="0" fontId="84" fillId="0" borderId="12" xfId="60" applyFont="1" applyBorder="1" applyAlignment="1">
      <alignment vertical="center" wrapText="1"/>
      <protection/>
    </xf>
    <xf numFmtId="0" fontId="84" fillId="0" borderId="10" xfId="60" applyFont="1" applyBorder="1" applyAlignment="1">
      <alignment vertical="center" wrapText="1"/>
      <protection/>
    </xf>
    <xf numFmtId="0" fontId="11" fillId="0" borderId="10" xfId="59" applyFont="1" applyBorder="1" applyAlignment="1">
      <alignment horizontal="left" vertical="center"/>
      <protection/>
    </xf>
    <xf numFmtId="0" fontId="11" fillId="0" borderId="11" xfId="59" applyFont="1" applyBorder="1" applyAlignment="1">
      <alignment horizontal="left" vertical="center"/>
      <protection/>
    </xf>
    <xf numFmtId="0" fontId="89" fillId="40" borderId="0" xfId="0" applyFont="1" applyFill="1" applyAlignment="1">
      <alignment/>
    </xf>
    <xf numFmtId="3" fontId="84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Alignment="1">
      <alignment/>
    </xf>
    <xf numFmtId="0" fontId="1" fillId="0" borderId="17" xfId="59" applyFont="1" applyFill="1" applyBorder="1" applyAlignment="1">
      <alignment horizontal="left" vertical="center"/>
      <protection/>
    </xf>
    <xf numFmtId="0" fontId="85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94" xfId="0" applyFont="1" applyBorder="1" applyAlignment="1">
      <alignment horizontal="center" wrapText="1"/>
    </xf>
    <xf numFmtId="0" fontId="1" fillId="0" borderId="95" xfId="0" applyFont="1" applyBorder="1" applyAlignment="1">
      <alignment horizontal="center" wrapText="1"/>
    </xf>
    <xf numFmtId="0" fontId="1" fillId="0" borderId="96" xfId="0" applyFont="1" applyBorder="1" applyAlignment="1">
      <alignment horizontal="center" wrapText="1"/>
    </xf>
    <xf numFmtId="0" fontId="2" fillId="0" borderId="0" xfId="0" applyFont="1" applyAlignment="1">
      <alignment horizontal="right"/>
    </xf>
    <xf numFmtId="0" fontId="6" fillId="0" borderId="0" xfId="0" applyFont="1" applyAlignment="1">
      <alignment/>
    </xf>
    <xf numFmtId="0" fontId="34" fillId="0" borderId="96" xfId="0" applyFont="1" applyBorder="1" applyAlignment="1">
      <alignment wrapText="1"/>
    </xf>
    <xf numFmtId="0" fontId="91" fillId="0" borderId="0" xfId="0" applyFont="1" applyAlignment="1">
      <alignment horizontal="center"/>
    </xf>
    <xf numFmtId="0" fontId="92" fillId="0" borderId="0" xfId="0" applyFont="1" applyAlignment="1">
      <alignment horizontal="center"/>
    </xf>
    <xf numFmtId="0" fontId="34" fillId="0" borderId="0" xfId="0" applyFont="1" applyAlignment="1">
      <alignment/>
    </xf>
    <xf numFmtId="0" fontId="1" fillId="0" borderId="94" xfId="0" applyFont="1" applyBorder="1" applyAlignment="1">
      <alignment horizontal="center" vertical="center" wrapText="1"/>
    </xf>
    <xf numFmtId="0" fontId="1" fillId="0" borderId="95" xfId="0" applyFont="1" applyBorder="1" applyAlignment="1">
      <alignment horizontal="center" vertical="center" wrapText="1"/>
    </xf>
    <xf numFmtId="3" fontId="84" fillId="0" borderId="46" xfId="0" applyNumberFormat="1" applyFont="1" applyBorder="1" applyAlignment="1">
      <alignment horizontal="center" vertical="center"/>
    </xf>
    <xf numFmtId="3" fontId="84" fillId="0" borderId="12" xfId="0" applyNumberFormat="1" applyFont="1" applyBorder="1" applyAlignment="1">
      <alignment horizontal="center" vertical="center"/>
    </xf>
    <xf numFmtId="3" fontId="84" fillId="0" borderId="13" xfId="0" applyNumberFormat="1" applyFont="1" applyBorder="1" applyAlignment="1">
      <alignment horizontal="center" vertical="center"/>
    </xf>
    <xf numFmtId="3" fontId="84" fillId="0" borderId="15" xfId="0" applyNumberFormat="1" applyFont="1" applyBorder="1" applyAlignment="1">
      <alignment horizontal="center" vertical="center"/>
    </xf>
    <xf numFmtId="3" fontId="84" fillId="0" borderId="52" xfId="0" applyNumberFormat="1" applyFont="1" applyBorder="1" applyAlignment="1">
      <alignment horizontal="center" vertical="center"/>
    </xf>
    <xf numFmtId="3" fontId="84" fillId="0" borderId="10" xfId="0" applyNumberFormat="1" applyFont="1" applyBorder="1" applyAlignment="1">
      <alignment horizontal="center" vertical="center"/>
    </xf>
    <xf numFmtId="3" fontId="84" fillId="0" borderId="24" xfId="0" applyNumberFormat="1" applyFont="1" applyBorder="1" applyAlignment="1">
      <alignment horizontal="center" vertical="center"/>
    </xf>
    <xf numFmtId="3" fontId="84" fillId="0" borderId="33" xfId="0" applyNumberFormat="1" applyFont="1" applyBorder="1" applyAlignment="1">
      <alignment horizontal="center" vertical="center"/>
    </xf>
    <xf numFmtId="3" fontId="84" fillId="0" borderId="52" xfId="0" applyNumberFormat="1" applyFont="1" applyFill="1" applyBorder="1" applyAlignment="1">
      <alignment horizontal="center" vertical="center"/>
    </xf>
    <xf numFmtId="3" fontId="84" fillId="0" borderId="10" xfId="0" applyNumberFormat="1" applyFont="1" applyFill="1" applyBorder="1" applyAlignment="1">
      <alignment horizontal="center" vertical="center"/>
    </xf>
    <xf numFmtId="3" fontId="84" fillId="0" borderId="13" xfId="0" applyNumberFormat="1" applyFont="1" applyFill="1" applyBorder="1" applyAlignment="1">
      <alignment horizontal="center" vertical="center"/>
    </xf>
    <xf numFmtId="3" fontId="84" fillId="0" borderId="24" xfId="0" applyNumberFormat="1" applyFont="1" applyFill="1" applyBorder="1" applyAlignment="1">
      <alignment horizontal="center" vertical="center"/>
    </xf>
    <xf numFmtId="3" fontId="84" fillId="0" borderId="33" xfId="0" applyNumberFormat="1" applyFont="1" applyFill="1" applyBorder="1" applyAlignment="1">
      <alignment horizontal="center" vertical="center"/>
    </xf>
    <xf numFmtId="3" fontId="84" fillId="34" borderId="24" xfId="0" applyNumberFormat="1" applyFont="1" applyFill="1" applyBorder="1" applyAlignment="1">
      <alignment horizontal="center" vertical="center"/>
    </xf>
    <xf numFmtId="3" fontId="84" fillId="34" borderId="10" xfId="0" applyNumberFormat="1" applyFont="1" applyFill="1" applyBorder="1" applyAlignment="1">
      <alignment horizontal="center" vertical="center"/>
    </xf>
    <xf numFmtId="3" fontId="84" fillId="0" borderId="18" xfId="0" applyNumberFormat="1" applyFont="1" applyBorder="1" applyAlignment="1">
      <alignment horizontal="center" vertical="center"/>
    </xf>
    <xf numFmtId="3" fontId="84" fillId="0" borderId="11" xfId="0" applyNumberFormat="1" applyFont="1" applyBorder="1" applyAlignment="1">
      <alignment horizontal="center" vertical="center"/>
    </xf>
    <xf numFmtId="3" fontId="84" fillId="0" borderId="25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93" fillId="32" borderId="76" xfId="0" applyFont="1" applyFill="1" applyBorder="1" applyAlignment="1">
      <alignment horizontal="center" vertical="center"/>
    </xf>
    <xf numFmtId="0" fontId="93" fillId="32" borderId="39" xfId="0" applyFont="1" applyFill="1" applyBorder="1" applyAlignment="1">
      <alignment horizontal="center" vertical="center"/>
    </xf>
    <xf numFmtId="0" fontId="93" fillId="32" borderId="43" xfId="0" applyFont="1" applyFill="1" applyBorder="1" applyAlignment="1">
      <alignment horizontal="center" vertical="center"/>
    </xf>
    <xf numFmtId="0" fontId="84" fillId="0" borderId="0" xfId="0" applyFont="1" applyBorder="1" applyAlignment="1">
      <alignment/>
    </xf>
    <xf numFmtId="0" fontId="94" fillId="0" borderId="0" xfId="0" applyFont="1" applyBorder="1" applyAlignment="1">
      <alignment wrapText="1"/>
    </xf>
    <xf numFmtId="0" fontId="93" fillId="32" borderId="73" xfId="0" applyFont="1" applyFill="1" applyBorder="1" applyAlignment="1">
      <alignment horizontal="center" vertical="center"/>
    </xf>
    <xf numFmtId="3" fontId="84" fillId="0" borderId="30" xfId="0" applyNumberFormat="1" applyFont="1" applyBorder="1" applyAlignment="1">
      <alignment horizontal="center" vertical="center"/>
    </xf>
    <xf numFmtId="0" fontId="93" fillId="32" borderId="97" xfId="0" applyFont="1" applyFill="1" applyBorder="1" applyAlignment="1">
      <alignment horizontal="center" vertical="center"/>
    </xf>
    <xf numFmtId="3" fontId="84" fillId="33" borderId="12" xfId="0" applyNumberFormat="1" applyFont="1" applyFill="1" applyBorder="1" applyAlignment="1">
      <alignment horizontal="center" vertical="center"/>
    </xf>
    <xf numFmtId="3" fontId="84" fillId="33" borderId="24" xfId="0" applyNumberFormat="1" applyFont="1" applyFill="1" applyBorder="1" applyAlignment="1">
      <alignment horizontal="center" vertical="center"/>
    </xf>
    <xf numFmtId="3" fontId="84" fillId="33" borderId="10" xfId="0" applyNumberFormat="1" applyFont="1" applyFill="1" applyBorder="1" applyAlignment="1">
      <alignment horizontal="center" vertical="center"/>
    </xf>
    <xf numFmtId="3" fontId="93" fillId="0" borderId="10" xfId="0" applyNumberFormat="1" applyFont="1" applyBorder="1" applyAlignment="1">
      <alignment horizontal="center" vertical="center"/>
    </xf>
    <xf numFmtId="0" fontId="93" fillId="32" borderId="62" xfId="0" applyFont="1" applyFill="1" applyBorder="1" applyAlignment="1">
      <alignment horizontal="center" vertical="center"/>
    </xf>
    <xf numFmtId="3" fontId="84" fillId="0" borderId="32" xfId="0" applyNumberFormat="1" applyFont="1" applyBorder="1" applyAlignment="1">
      <alignment horizontal="center" vertical="center"/>
    </xf>
    <xf numFmtId="3" fontId="84" fillId="0" borderId="19" xfId="0" applyNumberFormat="1" applyFont="1" applyBorder="1" applyAlignment="1">
      <alignment horizontal="center" vertical="center"/>
    </xf>
    <xf numFmtId="0" fontId="93" fillId="32" borderId="72" xfId="0" applyFont="1" applyFill="1" applyBorder="1" applyAlignment="1">
      <alignment horizontal="center" vertical="center"/>
    </xf>
    <xf numFmtId="0" fontId="93" fillId="32" borderId="98" xfId="0" applyFont="1" applyFill="1" applyBorder="1" applyAlignment="1">
      <alignment horizontal="center" vertical="center"/>
    </xf>
    <xf numFmtId="3" fontId="0" fillId="0" borderId="0" xfId="0" applyNumberFormat="1" applyFont="1" applyAlignment="1">
      <alignment/>
    </xf>
    <xf numFmtId="0" fontId="93" fillId="32" borderId="99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35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25" fillId="0" borderId="0" xfId="0" applyFont="1" applyBorder="1" applyAlignment="1">
      <alignment horizontal="center" vertical="center" wrapText="1"/>
    </xf>
    <xf numFmtId="193" fontId="5" fillId="32" borderId="63" xfId="0" applyNumberFormat="1" applyFont="1" applyFill="1" applyBorder="1" applyAlignment="1">
      <alignment horizontal="center" vertical="center" wrapText="1"/>
    </xf>
    <xf numFmtId="193" fontId="5" fillId="32" borderId="65" xfId="0" applyNumberFormat="1" applyFont="1" applyFill="1" applyBorder="1" applyAlignment="1">
      <alignment horizontal="center" vertical="center" wrapText="1"/>
    </xf>
    <xf numFmtId="0" fontId="5" fillId="32" borderId="36" xfId="0" applyFont="1" applyFill="1" applyBorder="1" applyAlignment="1">
      <alignment horizontal="center" vertical="center" wrapText="1"/>
    </xf>
    <xf numFmtId="0" fontId="5" fillId="32" borderId="37" xfId="0" applyFont="1" applyFill="1" applyBorder="1" applyAlignment="1">
      <alignment horizontal="center" vertical="center" wrapText="1"/>
    </xf>
    <xf numFmtId="0" fontId="5" fillId="32" borderId="100" xfId="0" applyFont="1" applyFill="1" applyBorder="1" applyAlignment="1">
      <alignment horizontal="center" vertical="center" wrapText="1"/>
    </xf>
    <xf numFmtId="0" fontId="5" fillId="32" borderId="60" xfId="0" applyFont="1" applyFill="1" applyBorder="1" applyAlignment="1">
      <alignment horizontal="center" vertical="center" wrapText="1"/>
    </xf>
    <xf numFmtId="3" fontId="5" fillId="32" borderId="36" xfId="0" applyNumberFormat="1" applyFont="1" applyFill="1" applyBorder="1" applyAlignment="1">
      <alignment horizontal="center" vertical="center" wrapText="1"/>
    </xf>
    <xf numFmtId="3" fontId="5" fillId="32" borderId="37" xfId="0" applyNumberFormat="1" applyFont="1" applyFill="1" applyBorder="1" applyAlignment="1">
      <alignment horizontal="center" vertical="center" wrapText="1"/>
    </xf>
    <xf numFmtId="0" fontId="5" fillId="32" borderId="83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15" fillId="32" borderId="28" xfId="0" applyFont="1" applyFill="1" applyBorder="1" applyAlignment="1">
      <alignment horizontal="center" vertical="center" wrapText="1"/>
    </xf>
    <xf numFmtId="0" fontId="26" fillId="32" borderId="25" xfId="0" applyFont="1" applyFill="1" applyBorder="1" applyAlignment="1">
      <alignment horizontal="center" vertical="center"/>
    </xf>
    <xf numFmtId="0" fontId="15" fillId="32" borderId="16" xfId="0" applyFont="1" applyFill="1" applyBorder="1" applyAlignment="1">
      <alignment horizontal="center" vertical="center" wrapText="1"/>
    </xf>
    <xf numFmtId="0" fontId="26" fillId="32" borderId="11" xfId="0" applyFont="1" applyFill="1" applyBorder="1" applyAlignment="1">
      <alignment horizontal="center" vertical="center"/>
    </xf>
    <xf numFmtId="0" fontId="15" fillId="32" borderId="29" xfId="0" applyFont="1" applyFill="1" applyBorder="1" applyAlignment="1">
      <alignment horizontal="center" vertical="center" wrapText="1"/>
    </xf>
    <xf numFmtId="0" fontId="15" fillId="32" borderId="19" xfId="0" applyFont="1" applyFill="1" applyBorder="1" applyAlignment="1">
      <alignment horizontal="center" vertical="center" wrapText="1"/>
    </xf>
    <xf numFmtId="0" fontId="15" fillId="32" borderId="63" xfId="0" applyFont="1" applyFill="1" applyBorder="1" applyAlignment="1">
      <alignment horizontal="center" vertical="center" wrapText="1"/>
    </xf>
    <xf numFmtId="0" fontId="15" fillId="32" borderId="65" xfId="0" applyFont="1" applyFill="1" applyBorder="1" applyAlignment="1">
      <alignment horizontal="center" vertical="center" wrapText="1"/>
    </xf>
    <xf numFmtId="0" fontId="15" fillId="32" borderId="66" xfId="0" applyFont="1" applyFill="1" applyBorder="1" applyAlignment="1">
      <alignment horizontal="center" vertical="center" wrapText="1"/>
    </xf>
    <xf numFmtId="0" fontId="15" fillId="32" borderId="56" xfId="0" applyFont="1" applyFill="1" applyBorder="1" applyAlignment="1">
      <alignment horizontal="center" vertical="center" wrapText="1"/>
    </xf>
    <xf numFmtId="0" fontId="2" fillId="32" borderId="75" xfId="0" applyFont="1" applyFill="1" applyBorder="1" applyAlignment="1">
      <alignment horizontal="center" vertical="center" wrapText="1"/>
    </xf>
    <xf numFmtId="0" fontId="2" fillId="32" borderId="44" xfId="0" applyFont="1" applyFill="1" applyBorder="1" applyAlignment="1">
      <alignment horizontal="center" vertical="center" wrapText="1"/>
    </xf>
    <xf numFmtId="0" fontId="2" fillId="32" borderId="76" xfId="0" applyFont="1" applyFill="1" applyBorder="1" applyAlignment="1">
      <alignment horizontal="center" vertical="center" wrapText="1"/>
    </xf>
    <xf numFmtId="0" fontId="2" fillId="32" borderId="43" xfId="0" applyFont="1" applyFill="1" applyBorder="1" applyAlignment="1">
      <alignment horizontal="center" vertical="center" wrapText="1"/>
    </xf>
    <xf numFmtId="0" fontId="2" fillId="32" borderId="51" xfId="0" applyFont="1" applyFill="1" applyBorder="1" applyAlignment="1">
      <alignment horizontal="center" vertical="center" wrapText="1"/>
    </xf>
    <xf numFmtId="0" fontId="2" fillId="32" borderId="29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79" fillId="36" borderId="101" xfId="0" applyFont="1" applyFill="1" applyBorder="1" applyAlignment="1">
      <alignment horizontal="right"/>
    </xf>
    <xf numFmtId="0" fontId="79" fillId="36" borderId="86" xfId="0" applyFont="1" applyFill="1" applyBorder="1" applyAlignment="1">
      <alignment horizontal="right"/>
    </xf>
    <xf numFmtId="0" fontId="12" fillId="0" borderId="0" xfId="0" applyFont="1" applyAlignment="1">
      <alignment horizontal="left" wrapText="1"/>
    </xf>
    <xf numFmtId="0" fontId="86" fillId="0" borderId="0" xfId="0" applyFont="1" applyAlignment="1">
      <alignment horizontal="right"/>
    </xf>
    <xf numFmtId="0" fontId="95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3" fillId="36" borderId="50" xfId="0" applyFont="1" applyFill="1" applyBorder="1" applyAlignment="1">
      <alignment horizontal="left" vertical="center"/>
    </xf>
    <xf numFmtId="0" fontId="3" fillId="36" borderId="71" xfId="0" applyFont="1" applyFill="1" applyBorder="1" applyAlignment="1">
      <alignment horizontal="left" vertical="center"/>
    </xf>
    <xf numFmtId="0" fontId="3" fillId="0" borderId="102" xfId="0" applyFont="1" applyBorder="1" applyAlignment="1">
      <alignment horizontal="left" vertical="center"/>
    </xf>
    <xf numFmtId="0" fontId="3" fillId="0" borderId="66" xfId="0" applyFont="1" applyBorder="1" applyAlignment="1">
      <alignment horizontal="left" vertical="center"/>
    </xf>
    <xf numFmtId="0" fontId="3" fillId="0" borderId="72" xfId="0" applyFont="1" applyBorder="1" applyAlignment="1">
      <alignment horizontal="left" vertical="center"/>
    </xf>
    <xf numFmtId="0" fontId="3" fillId="0" borderId="41" xfId="0" applyFont="1" applyBorder="1" applyAlignment="1">
      <alignment horizontal="left" vertical="center"/>
    </xf>
    <xf numFmtId="0" fontId="3" fillId="36" borderId="99" xfId="0" applyFont="1" applyFill="1" applyBorder="1" applyAlignment="1">
      <alignment horizontal="center"/>
    </xf>
    <xf numFmtId="0" fontId="3" fillId="36" borderId="44" xfId="0" applyFont="1" applyFill="1" applyBorder="1" applyAlignment="1">
      <alignment horizontal="center"/>
    </xf>
    <xf numFmtId="0" fontId="3" fillId="0" borderId="103" xfId="0" applyFont="1" applyBorder="1" applyAlignment="1">
      <alignment horizontal="left" vertical="center"/>
    </xf>
    <xf numFmtId="0" fontId="3" fillId="0" borderId="50" xfId="0" applyFont="1" applyBorder="1" applyAlignment="1">
      <alignment horizontal="left" vertical="center"/>
    </xf>
    <xf numFmtId="0" fontId="3" fillId="0" borderId="71" xfId="0" applyFont="1" applyBorder="1" applyAlignment="1">
      <alignment horizontal="left" vertical="center"/>
    </xf>
    <xf numFmtId="0" fontId="79" fillId="33" borderId="0" xfId="0" applyFont="1" applyFill="1" applyBorder="1" applyAlignment="1">
      <alignment horizontal="left" wrapText="1"/>
    </xf>
    <xf numFmtId="0" fontId="3" fillId="0" borderId="104" xfId="0" applyFont="1" applyBorder="1" applyAlignment="1">
      <alignment horizontal="left"/>
    </xf>
    <xf numFmtId="0" fontId="3" fillId="0" borderId="75" xfId="0" applyFont="1" applyBorder="1" applyAlignment="1">
      <alignment horizontal="left"/>
    </xf>
    <xf numFmtId="0" fontId="3" fillId="0" borderId="98" xfId="0" applyFont="1" applyBorder="1" applyAlignment="1">
      <alignment horizontal="left"/>
    </xf>
    <xf numFmtId="0" fontId="3" fillId="0" borderId="42" xfId="0" applyFont="1" applyBorder="1" applyAlignment="1">
      <alignment horizontal="left"/>
    </xf>
    <xf numFmtId="0" fontId="3" fillId="0" borderId="99" xfId="0" applyFont="1" applyBorder="1" applyAlignment="1">
      <alignment horizontal="left"/>
    </xf>
    <xf numFmtId="0" fontId="3" fillId="0" borderId="44" xfId="0" applyFont="1" applyBorder="1" applyAlignment="1">
      <alignment horizontal="left"/>
    </xf>
    <xf numFmtId="0" fontId="5" fillId="32" borderId="100" xfId="0" applyFont="1" applyFill="1" applyBorder="1" applyAlignment="1">
      <alignment horizontal="center" vertical="center"/>
    </xf>
    <xf numFmtId="0" fontId="5" fillId="32" borderId="60" xfId="0" applyFont="1" applyFill="1" applyBorder="1" applyAlignment="1">
      <alignment horizontal="center" vertical="center"/>
    </xf>
    <xf numFmtId="0" fontId="5" fillId="32" borderId="70" xfId="0" applyFont="1" applyFill="1" applyBorder="1" applyAlignment="1">
      <alignment horizontal="center" vertical="center"/>
    </xf>
    <xf numFmtId="0" fontId="5" fillId="32" borderId="49" xfId="0" applyFont="1" applyFill="1" applyBorder="1" applyAlignment="1">
      <alignment horizontal="center" vertical="center"/>
    </xf>
    <xf numFmtId="0" fontId="5" fillId="32" borderId="66" xfId="0" applyFont="1" applyFill="1" applyBorder="1" applyAlignment="1">
      <alignment horizontal="center" vertical="center" wrapText="1"/>
    </xf>
    <xf numFmtId="0" fontId="5" fillId="32" borderId="40" xfId="0" applyFont="1" applyFill="1" applyBorder="1" applyAlignment="1">
      <alignment horizontal="center" vertical="center" wrapText="1"/>
    </xf>
    <xf numFmtId="0" fontId="5" fillId="32" borderId="56" xfId="0" applyFont="1" applyFill="1" applyBorder="1" applyAlignment="1">
      <alignment horizontal="center" vertical="center" wrapText="1"/>
    </xf>
    <xf numFmtId="193" fontId="5" fillId="32" borderId="103" xfId="0" applyNumberFormat="1" applyFont="1" applyFill="1" applyBorder="1" applyAlignment="1">
      <alignment horizontal="center" vertical="center" wrapText="1"/>
    </xf>
    <xf numFmtId="193" fontId="5" fillId="32" borderId="50" xfId="0" applyNumberFormat="1" applyFont="1" applyFill="1" applyBorder="1" applyAlignment="1">
      <alignment horizontal="center" vertical="center" wrapText="1"/>
    </xf>
    <xf numFmtId="193" fontId="5" fillId="32" borderId="71" xfId="0" applyNumberFormat="1" applyFont="1" applyFill="1" applyBorder="1" applyAlignment="1">
      <alignment horizontal="center" vertical="center" wrapText="1"/>
    </xf>
    <xf numFmtId="0" fontId="15" fillId="32" borderId="105" xfId="0" applyFont="1" applyFill="1" applyBorder="1" applyAlignment="1">
      <alignment horizontal="center" vertical="center" wrapText="1"/>
    </xf>
    <xf numFmtId="0" fontId="15" fillId="32" borderId="106" xfId="0" applyFont="1" applyFill="1" applyBorder="1" applyAlignment="1">
      <alignment horizontal="center" vertical="center" wrapText="1"/>
    </xf>
    <xf numFmtId="0" fontId="15" fillId="32" borderId="7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32" borderId="28" xfId="0" applyFont="1" applyFill="1" applyBorder="1" applyAlignment="1">
      <alignment horizontal="center" vertical="center" wrapText="1"/>
    </xf>
    <xf numFmtId="0" fontId="2" fillId="32" borderId="25" xfId="0" applyFont="1" applyFill="1" applyBorder="1" applyAlignment="1">
      <alignment horizontal="center" vertical="center" wrapText="1"/>
    </xf>
    <xf numFmtId="0" fontId="2" fillId="32" borderId="105" xfId="0" applyFont="1" applyFill="1" applyBorder="1" applyAlignment="1">
      <alignment horizontal="center" vertical="center" wrapText="1"/>
    </xf>
    <xf numFmtId="0" fontId="2" fillId="32" borderId="32" xfId="0" applyFont="1" applyFill="1" applyBorder="1" applyAlignment="1">
      <alignment horizontal="center" vertical="center" wrapText="1"/>
    </xf>
    <xf numFmtId="0" fontId="2" fillId="32" borderId="16" xfId="0" applyFont="1" applyFill="1" applyBorder="1" applyAlignment="1">
      <alignment horizontal="center" vertical="center" wrapText="1"/>
    </xf>
    <xf numFmtId="0" fontId="1" fillId="32" borderId="29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5" fillId="0" borderId="0" xfId="0" applyFont="1" applyAlignment="1">
      <alignment horizontal="center" wrapText="1"/>
    </xf>
    <xf numFmtId="2" fontId="2" fillId="32" borderId="102" xfId="0" applyNumberFormat="1" applyFont="1" applyFill="1" applyBorder="1" applyAlignment="1">
      <alignment horizontal="center" vertical="center" wrapText="1"/>
    </xf>
    <xf numFmtId="2" fontId="2" fillId="32" borderId="14" xfId="0" applyNumberFormat="1" applyFont="1" applyFill="1" applyBorder="1" applyAlignment="1">
      <alignment horizontal="center" vertical="center" wrapText="1"/>
    </xf>
    <xf numFmtId="2" fontId="2" fillId="32" borderId="66" xfId="0" applyNumberFormat="1" applyFont="1" applyFill="1" applyBorder="1" applyAlignment="1">
      <alignment horizontal="center" vertical="center" wrapText="1"/>
    </xf>
    <xf numFmtId="2" fontId="2" fillId="32" borderId="35" xfId="0" applyNumberFormat="1" applyFont="1" applyFill="1" applyBorder="1" applyAlignment="1">
      <alignment horizontal="center" vertical="center" wrapText="1"/>
    </xf>
    <xf numFmtId="2" fontId="2" fillId="32" borderId="0" xfId="0" applyNumberFormat="1" applyFont="1" applyFill="1" applyBorder="1" applyAlignment="1">
      <alignment horizontal="center" vertical="center" wrapText="1"/>
    </xf>
    <xf numFmtId="2" fontId="2" fillId="32" borderId="40" xfId="0" applyNumberFormat="1" applyFont="1" applyFill="1" applyBorder="1" applyAlignment="1">
      <alignment horizontal="center" vertical="center" wrapText="1"/>
    </xf>
    <xf numFmtId="0" fontId="2" fillId="32" borderId="104" xfId="0" applyFont="1" applyFill="1" applyBorder="1" applyAlignment="1">
      <alignment horizontal="center" vertical="center" wrapText="1"/>
    </xf>
    <xf numFmtId="0" fontId="2" fillId="32" borderId="106" xfId="0" applyFont="1" applyFill="1" applyBorder="1" applyAlignment="1">
      <alignment horizontal="center" vertical="center" wrapText="1"/>
    </xf>
    <xf numFmtId="0" fontId="2" fillId="32" borderId="36" xfId="0" applyFont="1" applyFill="1" applyBorder="1" applyAlignment="1">
      <alignment horizontal="center" vertical="center" wrapText="1"/>
    </xf>
    <xf numFmtId="0" fontId="2" fillId="32" borderId="3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32" borderId="29" xfId="59" applyFont="1" applyFill="1" applyBorder="1" applyAlignment="1">
      <alignment horizontal="center" vertical="center" wrapText="1"/>
      <protection/>
    </xf>
    <xf numFmtId="0" fontId="2" fillId="32" borderId="19" xfId="59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horizontal="center" vertical="center"/>
    </xf>
    <xf numFmtId="0" fontId="2" fillId="32" borderId="100" xfId="0" applyFont="1" applyFill="1" applyBorder="1" applyAlignment="1">
      <alignment horizontal="center" vertical="center" wrapText="1"/>
    </xf>
    <xf numFmtId="0" fontId="2" fillId="32" borderId="6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2" fillId="32" borderId="51" xfId="59" applyFont="1" applyFill="1" applyBorder="1" applyAlignment="1">
      <alignment horizontal="center" vertical="center" wrapText="1"/>
      <protection/>
    </xf>
    <xf numFmtId="0" fontId="2" fillId="32" borderId="18" xfId="59" applyFont="1" applyFill="1" applyBorder="1" applyAlignment="1">
      <alignment horizontal="center" vertical="center" wrapText="1"/>
      <protection/>
    </xf>
    <xf numFmtId="0" fontId="5" fillId="0" borderId="0" xfId="0" applyFont="1" applyFill="1" applyAlignment="1">
      <alignment horizontal="center"/>
    </xf>
    <xf numFmtId="0" fontId="2" fillId="32" borderId="87" xfId="0" applyFont="1" applyFill="1" applyBorder="1" applyAlignment="1">
      <alignment horizontal="center" vertical="center" wrapText="1"/>
    </xf>
    <xf numFmtId="0" fontId="2" fillId="32" borderId="48" xfId="0" applyFont="1" applyFill="1" applyBorder="1" applyAlignment="1">
      <alignment horizontal="center" vertical="center" wrapText="1"/>
    </xf>
    <xf numFmtId="0" fontId="2" fillId="32" borderId="84" xfId="59" applyFont="1" applyFill="1" applyBorder="1" applyAlignment="1">
      <alignment horizontal="center" vertical="center" wrapText="1"/>
      <protection/>
    </xf>
    <xf numFmtId="0" fontId="2" fillId="32" borderId="82" xfId="59" applyFont="1" applyFill="1" applyBorder="1" applyAlignment="1">
      <alignment horizontal="center" vertical="center" wrapText="1"/>
      <protection/>
    </xf>
    <xf numFmtId="0" fontId="2" fillId="32" borderId="28" xfId="59" applyFont="1" applyFill="1" applyBorder="1" applyAlignment="1">
      <alignment horizontal="center" vertical="center" wrapText="1"/>
      <protection/>
    </xf>
    <xf numFmtId="0" fontId="2" fillId="32" borderId="25" xfId="59" applyFont="1" applyFill="1" applyBorder="1" applyAlignment="1">
      <alignment horizontal="center" vertical="center" wrapText="1"/>
      <protection/>
    </xf>
    <xf numFmtId="0" fontId="82" fillId="0" borderId="0" xfId="60" applyFont="1" applyAlignment="1">
      <alignment horizontal="center" vertical="center" wrapText="1"/>
      <protection/>
    </xf>
    <xf numFmtId="0" fontId="95" fillId="0" borderId="0" xfId="60" applyFont="1" applyAlignment="1">
      <alignment horizontal="center" vertical="center" wrapText="1"/>
      <protection/>
    </xf>
    <xf numFmtId="3" fontId="84" fillId="32" borderId="54" xfId="60" applyNumberFormat="1" applyFont="1" applyFill="1" applyBorder="1" applyAlignment="1">
      <alignment horizontal="center" vertical="center"/>
      <protection/>
    </xf>
    <xf numFmtId="3" fontId="84" fillId="32" borderId="21" xfId="60" applyNumberFormat="1" applyFont="1" applyFill="1" applyBorder="1" applyAlignment="1">
      <alignment horizontal="center" vertical="center"/>
      <protection/>
    </xf>
    <xf numFmtId="0" fontId="84" fillId="32" borderId="63" xfId="60" applyFont="1" applyFill="1" applyBorder="1" applyAlignment="1">
      <alignment horizontal="center" vertical="center" wrapText="1"/>
      <protection/>
    </xf>
    <xf numFmtId="0" fontId="84" fillId="32" borderId="65" xfId="60" applyFont="1" applyFill="1" applyBorder="1" applyAlignment="1">
      <alignment horizontal="center" vertical="center" wrapText="1"/>
      <protection/>
    </xf>
    <xf numFmtId="0" fontId="84" fillId="32" borderId="36" xfId="60" applyFont="1" applyFill="1" applyBorder="1" applyAlignment="1">
      <alignment horizontal="center" vertical="center" wrapText="1"/>
      <protection/>
    </xf>
    <xf numFmtId="0" fontId="84" fillId="32" borderId="37" xfId="60" applyFont="1" applyFill="1" applyBorder="1" applyAlignment="1">
      <alignment horizontal="center" vertical="center" wrapText="1"/>
      <protection/>
    </xf>
    <xf numFmtId="0" fontId="1" fillId="32" borderId="54" xfId="0" applyFont="1" applyFill="1" applyBorder="1" applyAlignment="1">
      <alignment horizontal="center" vertical="center" wrapText="1"/>
    </xf>
    <xf numFmtId="0" fontId="1" fillId="32" borderId="49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32" borderId="104" xfId="0" applyFont="1" applyFill="1" applyBorder="1" applyAlignment="1">
      <alignment horizontal="right" vertical="center" wrapText="1"/>
    </xf>
    <xf numFmtId="0" fontId="2" fillId="32" borderId="51" xfId="0" applyFont="1" applyFill="1" applyBorder="1" applyAlignment="1">
      <alignment horizontal="right" vertical="center" wrapText="1"/>
    </xf>
    <xf numFmtId="0" fontId="2" fillId="32" borderId="99" xfId="0" applyFont="1" applyFill="1" applyBorder="1" applyAlignment="1">
      <alignment horizontal="right" vertical="center" wrapText="1"/>
    </xf>
    <xf numFmtId="0" fontId="2" fillId="32" borderId="18" xfId="0" applyFont="1" applyFill="1" applyBorder="1" applyAlignment="1">
      <alignment horizontal="right" vertical="center" wrapText="1"/>
    </xf>
    <xf numFmtId="0" fontId="2" fillId="32" borderId="54" xfId="0" applyFont="1" applyFill="1" applyBorder="1" applyAlignment="1">
      <alignment horizontal="right" vertical="center" wrapText="1"/>
    </xf>
    <xf numFmtId="0" fontId="2" fillId="32" borderId="21" xfId="0" applyFont="1" applyFill="1" applyBorder="1" applyAlignment="1">
      <alignment horizontal="right" vertical="center" wrapText="1"/>
    </xf>
    <xf numFmtId="0" fontId="1" fillId="32" borderId="87" xfId="0" applyFont="1" applyFill="1" applyBorder="1" applyAlignment="1">
      <alignment horizontal="center" vertical="center" wrapText="1"/>
    </xf>
    <xf numFmtId="0" fontId="1" fillId="32" borderId="48" xfId="0" applyFont="1" applyFill="1" applyBorder="1" applyAlignment="1">
      <alignment horizontal="center" vertical="center" wrapText="1"/>
    </xf>
    <xf numFmtId="0" fontId="1" fillId="32" borderId="63" xfId="0" applyFont="1" applyFill="1" applyBorder="1" applyAlignment="1">
      <alignment horizontal="center" vertical="center" wrapText="1"/>
    </xf>
    <xf numFmtId="0" fontId="1" fillId="32" borderId="65" xfId="0" applyFont="1" applyFill="1" applyBorder="1" applyAlignment="1">
      <alignment horizontal="center" vertical="center" wrapText="1"/>
    </xf>
    <xf numFmtId="0" fontId="1" fillId="32" borderId="70" xfId="0" applyFont="1" applyFill="1" applyBorder="1" applyAlignment="1">
      <alignment horizontal="center" vertical="center" wrapText="1"/>
    </xf>
    <xf numFmtId="0" fontId="1" fillId="32" borderId="36" xfId="0" applyFont="1" applyFill="1" applyBorder="1" applyAlignment="1">
      <alignment horizontal="center" vertical="center" wrapText="1"/>
    </xf>
    <xf numFmtId="0" fontId="1" fillId="32" borderId="37" xfId="0" applyFont="1" applyFill="1" applyBorder="1" applyAlignment="1">
      <alignment horizontal="center" vertical="center" wrapText="1"/>
    </xf>
    <xf numFmtId="0" fontId="1" fillId="32" borderId="66" xfId="0" applyFont="1" applyFill="1" applyBorder="1" applyAlignment="1">
      <alignment horizontal="center" vertical="center" wrapText="1"/>
    </xf>
    <xf numFmtId="0" fontId="1" fillId="32" borderId="5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2" fillId="32" borderId="63" xfId="59" applyFont="1" applyFill="1" applyBorder="1" applyAlignment="1">
      <alignment horizontal="center" vertical="center" wrapText="1"/>
      <protection/>
    </xf>
    <xf numFmtId="0" fontId="2" fillId="32" borderId="65" xfId="59" applyFont="1" applyFill="1" applyBorder="1" applyAlignment="1">
      <alignment horizontal="center" vertical="center" wrapText="1"/>
      <protection/>
    </xf>
    <xf numFmtId="0" fontId="2" fillId="32" borderId="36" xfId="59" applyFont="1" applyFill="1" applyBorder="1" applyAlignment="1">
      <alignment horizontal="center" vertical="center" wrapText="1"/>
      <protection/>
    </xf>
    <xf numFmtId="0" fontId="2" fillId="32" borderId="37" xfId="59" applyFont="1" applyFill="1" applyBorder="1" applyAlignment="1">
      <alignment horizontal="center" vertical="center" wrapText="1"/>
      <protection/>
    </xf>
    <xf numFmtId="0" fontId="2" fillId="32" borderId="100" xfId="59" applyFont="1" applyFill="1" applyBorder="1" applyAlignment="1">
      <alignment horizontal="center" vertical="center" wrapText="1"/>
      <protection/>
    </xf>
    <xf numFmtId="0" fontId="2" fillId="32" borderId="60" xfId="59" applyFont="1" applyFill="1" applyBorder="1" applyAlignment="1">
      <alignment horizontal="center" vertical="center" wrapText="1"/>
      <protection/>
    </xf>
    <xf numFmtId="0" fontId="2" fillId="32" borderId="16" xfId="59" applyFont="1" applyFill="1" applyBorder="1" applyAlignment="1">
      <alignment horizontal="center" vertical="center" wrapText="1"/>
      <protection/>
    </xf>
    <xf numFmtId="0" fontId="2" fillId="32" borderId="11" xfId="59" applyFont="1" applyFill="1" applyBorder="1" applyAlignment="1">
      <alignment horizontal="center" vertical="center" wrapText="1"/>
      <protection/>
    </xf>
    <xf numFmtId="0" fontId="2" fillId="37" borderId="0" xfId="59" applyFont="1" applyFill="1" applyBorder="1" applyAlignment="1">
      <alignment horizontal="center" vertical="center" wrapText="1"/>
      <protection/>
    </xf>
    <xf numFmtId="0" fontId="2" fillId="38" borderId="103" xfId="59" applyFont="1" applyFill="1" applyBorder="1" applyAlignment="1">
      <alignment horizontal="center" vertical="center" wrapText="1"/>
      <protection/>
    </xf>
    <xf numFmtId="0" fontId="2" fillId="38" borderId="50" xfId="59" applyFont="1" applyFill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/>
    </xf>
    <xf numFmtId="0" fontId="33" fillId="32" borderId="28" xfId="0" applyFont="1" applyFill="1" applyBorder="1" applyAlignment="1">
      <alignment horizontal="center" vertical="center" wrapText="1"/>
    </xf>
    <xf numFmtId="0" fontId="33" fillId="32" borderId="16" xfId="0" applyFont="1" applyFill="1" applyBorder="1" applyAlignment="1">
      <alignment horizontal="center" vertical="center" wrapText="1"/>
    </xf>
    <xf numFmtId="0" fontId="33" fillId="32" borderId="29" xfId="0" applyFont="1" applyFill="1" applyBorder="1" applyAlignment="1">
      <alignment horizontal="center" vertical="center" wrapText="1"/>
    </xf>
    <xf numFmtId="0" fontId="12" fillId="32" borderId="28" xfId="0" applyFont="1" applyFill="1" applyBorder="1" applyAlignment="1">
      <alignment horizontal="center" vertical="center" wrapText="1"/>
    </xf>
    <xf numFmtId="0" fontId="12" fillId="32" borderId="16" xfId="0" applyFont="1" applyFill="1" applyBorder="1" applyAlignment="1">
      <alignment horizontal="center" vertical="center" wrapText="1"/>
    </xf>
    <xf numFmtId="0" fontId="12" fillId="32" borderId="29" xfId="0" applyFont="1" applyFill="1" applyBorder="1" applyAlignment="1">
      <alignment horizontal="center" vertical="center" wrapText="1"/>
    </xf>
    <xf numFmtId="0" fontId="84" fillId="0" borderId="0" xfId="0" applyFont="1" applyBorder="1" applyAlignment="1">
      <alignment horizontal="left" vertical="center"/>
    </xf>
    <xf numFmtId="0" fontId="12" fillId="32" borderId="57" xfId="0" applyFont="1" applyFill="1" applyBorder="1" applyAlignment="1">
      <alignment horizontal="center" vertical="center" wrapText="1"/>
    </xf>
    <xf numFmtId="0" fontId="12" fillId="32" borderId="60" xfId="0" applyFont="1" applyFill="1" applyBorder="1" applyAlignment="1">
      <alignment horizontal="center" vertical="center" wrapText="1"/>
    </xf>
    <xf numFmtId="0" fontId="12" fillId="32" borderId="55" xfId="0" applyFont="1" applyFill="1" applyBorder="1" applyAlignment="1">
      <alignment horizontal="center" vertical="center" wrapText="1"/>
    </xf>
    <xf numFmtId="0" fontId="12" fillId="32" borderId="48" xfId="0" applyFont="1" applyFill="1" applyBorder="1" applyAlignment="1">
      <alignment horizontal="center" vertical="center" wrapText="1"/>
    </xf>
    <xf numFmtId="0" fontId="12" fillId="32" borderId="17" xfId="0" applyFont="1" applyFill="1" applyBorder="1" applyAlignment="1">
      <alignment horizontal="center" vertical="center" wrapText="1"/>
    </xf>
    <xf numFmtId="0" fontId="12" fillId="32" borderId="37" xfId="0" applyFont="1" applyFill="1" applyBorder="1" applyAlignment="1">
      <alignment horizontal="center" vertical="center" wrapText="1"/>
    </xf>
    <xf numFmtId="0" fontId="84" fillId="32" borderId="55" xfId="0" applyFont="1" applyFill="1" applyBorder="1" applyAlignment="1">
      <alignment horizontal="center" vertical="center" wrapText="1"/>
    </xf>
    <xf numFmtId="0" fontId="84" fillId="32" borderId="48" xfId="0" applyFont="1" applyFill="1" applyBorder="1" applyAlignment="1">
      <alignment horizontal="center" vertical="center" wrapText="1"/>
    </xf>
    <xf numFmtId="0" fontId="84" fillId="32" borderId="57" xfId="0" applyFont="1" applyFill="1" applyBorder="1" applyAlignment="1">
      <alignment horizontal="center" vertical="center" wrapText="1"/>
    </xf>
    <xf numFmtId="0" fontId="84" fillId="32" borderId="60" xfId="0" applyFont="1" applyFill="1" applyBorder="1" applyAlignment="1">
      <alignment horizontal="center" vertical="center" wrapText="1"/>
    </xf>
    <xf numFmtId="0" fontId="84" fillId="32" borderId="28" xfId="0" applyFont="1" applyFill="1" applyBorder="1" applyAlignment="1">
      <alignment horizontal="center" vertical="center" wrapText="1"/>
    </xf>
    <xf numFmtId="0" fontId="84" fillId="32" borderId="16" xfId="0" applyFont="1" applyFill="1" applyBorder="1" applyAlignment="1">
      <alignment horizontal="center" vertical="center" wrapText="1"/>
    </xf>
    <xf numFmtId="0" fontId="84" fillId="32" borderId="29" xfId="0" applyFont="1" applyFill="1" applyBorder="1" applyAlignment="1">
      <alignment horizontal="center" vertical="center" wrapText="1"/>
    </xf>
    <xf numFmtId="0" fontId="84" fillId="0" borderId="0" xfId="0" applyFont="1" applyBorder="1" applyAlignment="1">
      <alignment vertical="center"/>
    </xf>
    <xf numFmtId="0" fontId="84" fillId="32" borderId="17" xfId="0" applyFont="1" applyFill="1" applyBorder="1" applyAlignment="1">
      <alignment horizontal="center" vertical="center" wrapText="1"/>
    </xf>
    <xf numFmtId="0" fontId="84" fillId="32" borderId="37" xfId="0" applyFont="1" applyFill="1" applyBorder="1" applyAlignment="1">
      <alignment horizontal="center" vertical="center" wrapText="1"/>
    </xf>
    <xf numFmtId="0" fontId="12" fillId="32" borderId="76" xfId="0" applyFont="1" applyFill="1" applyBorder="1" applyAlignment="1">
      <alignment horizontal="center" vertical="center" wrapText="1"/>
    </xf>
    <xf numFmtId="0" fontId="33" fillId="32" borderId="39" xfId="0" applyFont="1" applyFill="1" applyBorder="1" applyAlignment="1">
      <alignment horizontal="center" vertical="center" wrapText="1"/>
    </xf>
    <xf numFmtId="0" fontId="33" fillId="32" borderId="43" xfId="0" applyFont="1" applyFill="1" applyBorder="1" applyAlignment="1">
      <alignment horizontal="center" vertical="center" wrapText="1"/>
    </xf>
    <xf numFmtId="0" fontId="28" fillId="32" borderId="51" xfId="0" applyFont="1" applyFill="1" applyBorder="1" applyAlignment="1">
      <alignment horizontal="center" vertical="center"/>
    </xf>
    <xf numFmtId="0" fontId="28" fillId="32" borderId="16" xfId="0" applyFont="1" applyFill="1" applyBorder="1" applyAlignment="1">
      <alignment horizontal="center" vertical="center"/>
    </xf>
    <xf numFmtId="0" fontId="28" fillId="32" borderId="29" xfId="0" applyFont="1" applyFill="1" applyBorder="1" applyAlignment="1">
      <alignment horizontal="center" vertical="center"/>
    </xf>
    <xf numFmtId="0" fontId="84" fillId="32" borderId="76" xfId="0" applyFont="1" applyFill="1" applyBorder="1" applyAlignment="1">
      <alignment horizontal="center" vertical="center" wrapText="1"/>
    </xf>
    <xf numFmtId="0" fontId="84" fillId="32" borderId="39" xfId="0" applyFont="1" applyFill="1" applyBorder="1" applyAlignment="1">
      <alignment horizontal="center" vertical="center" wrapText="1"/>
    </xf>
    <xf numFmtId="0" fontId="84" fillId="32" borderId="44" xfId="0" applyFont="1" applyFill="1" applyBorder="1" applyAlignment="1">
      <alignment horizontal="center" vertical="center" wrapText="1"/>
    </xf>
    <xf numFmtId="0" fontId="93" fillId="32" borderId="51" xfId="0" applyFont="1" applyFill="1" applyBorder="1" applyAlignment="1">
      <alignment horizontal="center" vertical="center"/>
    </xf>
    <xf numFmtId="0" fontId="93" fillId="32" borderId="16" xfId="0" applyFont="1" applyFill="1" applyBorder="1" applyAlignment="1">
      <alignment horizontal="center" vertical="center"/>
    </xf>
    <xf numFmtId="0" fontId="93" fillId="32" borderId="29" xfId="0" applyFont="1" applyFill="1" applyBorder="1" applyAlignment="1">
      <alignment horizontal="center" vertical="center"/>
    </xf>
    <xf numFmtId="0" fontId="84" fillId="32" borderId="43" xfId="0" applyFont="1" applyFill="1" applyBorder="1" applyAlignment="1">
      <alignment horizontal="center" vertical="center" wrapText="1"/>
    </xf>
    <xf numFmtId="0" fontId="9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wrapText="1"/>
    </xf>
    <xf numFmtId="0" fontId="12" fillId="39" borderId="102" xfId="0" applyFont="1" applyFill="1" applyBorder="1" applyAlignment="1">
      <alignment horizontal="center" wrapText="1"/>
    </xf>
    <xf numFmtId="0" fontId="12" fillId="39" borderId="66" xfId="0" applyFont="1" applyFill="1" applyBorder="1" applyAlignment="1">
      <alignment horizontal="center" wrapText="1"/>
    </xf>
    <xf numFmtId="0" fontId="12" fillId="39" borderId="27" xfId="0" applyFont="1" applyFill="1" applyBorder="1" applyAlignment="1">
      <alignment horizontal="center" wrapText="1"/>
    </xf>
    <xf numFmtId="0" fontId="12" fillId="39" borderId="56" xfId="0" applyFont="1" applyFill="1" applyBorder="1" applyAlignment="1">
      <alignment horizontal="center" wrapText="1"/>
    </xf>
    <xf numFmtId="0" fontId="28" fillId="39" borderId="54" xfId="0" applyFont="1" applyFill="1" applyBorder="1" applyAlignment="1">
      <alignment horizontal="center" vertical="center" wrapText="1"/>
    </xf>
    <xf numFmtId="0" fontId="28" fillId="39" borderId="49" xfId="0" applyFont="1" applyFill="1" applyBorder="1" applyAlignment="1">
      <alignment horizontal="center" vertical="center" wrapText="1"/>
    </xf>
    <xf numFmtId="0" fontId="12" fillId="0" borderId="64" xfId="0" applyFont="1" applyBorder="1" applyAlignment="1">
      <alignment horizontal="center" vertical="center" wrapText="1"/>
    </xf>
    <xf numFmtId="0" fontId="12" fillId="0" borderId="65" xfId="0" applyFont="1" applyBorder="1" applyAlignment="1">
      <alignment horizontal="center" vertical="center" wrapText="1"/>
    </xf>
    <xf numFmtId="0" fontId="12" fillId="0" borderId="64" xfId="0" applyFont="1" applyBorder="1" applyAlignment="1">
      <alignment horizontal="center" vertical="center"/>
    </xf>
    <xf numFmtId="0" fontId="12" fillId="0" borderId="65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16" fillId="32" borderId="76" xfId="0" applyFont="1" applyFill="1" applyBorder="1" applyAlignment="1">
      <alignment horizontal="center" vertical="center" wrapText="1"/>
    </xf>
    <xf numFmtId="0" fontId="16" fillId="32" borderId="43" xfId="0" applyFont="1" applyFill="1" applyBorder="1" applyAlignment="1">
      <alignment horizontal="center" vertical="center" wrapText="1"/>
    </xf>
    <xf numFmtId="0" fontId="16" fillId="32" borderId="104" xfId="0" applyFont="1" applyFill="1" applyBorder="1" applyAlignment="1">
      <alignment horizontal="center" vertical="center" wrapText="1"/>
    </xf>
    <xf numFmtId="0" fontId="16" fillId="32" borderId="106" xfId="0" applyFont="1" applyFill="1" applyBorder="1" applyAlignment="1">
      <alignment horizontal="center" vertical="center" wrapText="1"/>
    </xf>
    <xf numFmtId="0" fontId="16" fillId="32" borderId="75" xfId="0" applyFont="1" applyFill="1" applyBorder="1" applyAlignment="1">
      <alignment horizontal="center" vertical="center" wrapText="1"/>
    </xf>
    <xf numFmtId="0" fontId="79" fillId="32" borderId="28" xfId="0" applyFont="1" applyFill="1" applyBorder="1" applyAlignment="1">
      <alignment horizontal="center" vertical="center" wrapText="1"/>
    </xf>
    <xf numFmtId="0" fontId="79" fillId="32" borderId="25" xfId="0" applyFont="1" applyFill="1" applyBorder="1" applyAlignment="1">
      <alignment horizontal="center" vertical="center" wrapText="1"/>
    </xf>
    <xf numFmtId="0" fontId="79" fillId="32" borderId="105" xfId="0" applyFont="1" applyFill="1" applyBorder="1" applyAlignment="1">
      <alignment horizontal="center" vertical="center" wrapText="1"/>
    </xf>
    <xf numFmtId="0" fontId="79" fillId="32" borderId="106" xfId="0" applyFont="1" applyFill="1" applyBorder="1" applyAlignment="1">
      <alignment horizontal="center" vertical="center" wrapText="1"/>
    </xf>
    <xf numFmtId="0" fontId="79" fillId="32" borderId="104" xfId="0" applyFont="1" applyFill="1" applyBorder="1" applyAlignment="1">
      <alignment horizontal="center" vertical="center" wrapText="1"/>
    </xf>
    <xf numFmtId="0" fontId="79" fillId="32" borderId="75" xfId="0" applyFont="1" applyFill="1" applyBorder="1" applyAlignment="1">
      <alignment horizontal="center" vertical="center" wrapText="1"/>
    </xf>
    <xf numFmtId="0" fontId="95" fillId="0" borderId="0" xfId="0" applyFont="1" applyAlignment="1">
      <alignment horizontal="center" vertical="center" wrapText="1"/>
    </xf>
    <xf numFmtId="0" fontId="2" fillId="32" borderId="54" xfId="0" applyFont="1" applyFill="1" applyBorder="1" applyAlignment="1">
      <alignment horizontal="right"/>
    </xf>
    <xf numFmtId="0" fontId="2" fillId="32" borderId="70" xfId="0" applyFont="1" applyFill="1" applyBorder="1" applyAlignment="1">
      <alignment horizontal="right"/>
    </xf>
    <xf numFmtId="0" fontId="2" fillId="32" borderId="49" xfId="0" applyFont="1" applyFill="1" applyBorder="1" applyAlignment="1">
      <alignment horizontal="right"/>
    </xf>
    <xf numFmtId="0" fontId="2" fillId="32" borderId="107" xfId="0" applyFont="1" applyFill="1" applyBorder="1" applyAlignment="1">
      <alignment horizontal="center" wrapText="1" shrinkToFit="1"/>
    </xf>
    <xf numFmtId="0" fontId="2" fillId="32" borderId="108" xfId="0" applyFont="1" applyFill="1" applyBorder="1" applyAlignment="1">
      <alignment horizontal="center" wrapText="1" shrinkToFit="1"/>
    </xf>
    <xf numFmtId="0" fontId="2" fillId="32" borderId="87" xfId="0" applyFont="1" applyFill="1" applyBorder="1" applyAlignment="1">
      <alignment horizontal="center" vertical="center" wrapText="1" shrinkToFit="1"/>
    </xf>
    <xf numFmtId="0" fontId="2" fillId="32" borderId="48" xfId="0" applyFont="1" applyFill="1" applyBorder="1" applyAlignment="1">
      <alignment horizontal="center" vertical="center" wrapText="1" shrinkToFit="1"/>
    </xf>
    <xf numFmtId="0" fontId="2" fillId="33" borderId="73" xfId="59" applyFont="1" applyFill="1" applyBorder="1" applyAlignment="1">
      <alignment horizontal="left" vertical="center"/>
      <protection/>
    </xf>
    <xf numFmtId="0" fontId="2" fillId="33" borderId="41" xfId="59" applyFont="1" applyFill="1" applyBorder="1" applyAlignment="1">
      <alignment horizontal="left" vertical="center"/>
      <protection/>
    </xf>
    <xf numFmtId="49" fontId="2" fillId="33" borderId="73" xfId="59" applyNumberFormat="1" applyFont="1" applyFill="1" applyBorder="1" applyAlignment="1">
      <alignment horizontal="left" vertical="center"/>
      <protection/>
    </xf>
    <xf numFmtId="49" fontId="2" fillId="33" borderId="41" xfId="59" applyNumberFormat="1" applyFont="1" applyFill="1" applyBorder="1" applyAlignment="1">
      <alignment horizontal="left" vertical="center"/>
      <protection/>
    </xf>
    <xf numFmtId="0" fontId="2" fillId="32" borderId="54" xfId="59" applyFont="1" applyFill="1" applyBorder="1" applyAlignment="1">
      <alignment horizontal="right" wrapText="1"/>
      <protection/>
    </xf>
    <xf numFmtId="0" fontId="2" fillId="32" borderId="49" xfId="59" applyFont="1" applyFill="1" applyBorder="1" applyAlignment="1">
      <alignment horizontal="right" wrapText="1"/>
      <protection/>
    </xf>
    <xf numFmtId="0" fontId="5" fillId="0" borderId="0" xfId="59" applyFont="1" applyAlignment="1">
      <alignment horizontal="center"/>
      <protection/>
    </xf>
    <xf numFmtId="0" fontId="2" fillId="32" borderId="109" xfId="59" applyFont="1" applyFill="1" applyBorder="1" applyAlignment="1">
      <alignment horizontal="center" vertical="center"/>
      <protection/>
    </xf>
    <xf numFmtId="0" fontId="2" fillId="32" borderId="83" xfId="59" applyFont="1" applyFill="1" applyBorder="1" applyAlignment="1">
      <alignment horizontal="center" vertical="center"/>
      <protection/>
    </xf>
    <xf numFmtId="0" fontId="18" fillId="36" borderId="70" xfId="0" applyFont="1" applyFill="1" applyBorder="1" applyAlignment="1" applyProtection="1">
      <alignment horizontal="center" vertical="center"/>
      <protection/>
    </xf>
    <xf numFmtId="0" fontId="14" fillId="0" borderId="63" xfId="0" applyFont="1" applyFill="1" applyBorder="1" applyAlignment="1" applyProtection="1">
      <alignment horizontal="center" vertical="center"/>
      <protection/>
    </xf>
    <xf numFmtId="0" fontId="14" fillId="0" borderId="64" xfId="0" applyFont="1" applyFill="1" applyBorder="1" applyAlignment="1" applyProtection="1">
      <alignment horizontal="center" vertical="center"/>
      <protection/>
    </xf>
    <xf numFmtId="0" fontId="14" fillId="0" borderId="65" xfId="0" applyFont="1" applyFill="1" applyBorder="1" applyAlignment="1" applyProtection="1">
      <alignment horizontal="center" vertical="center"/>
      <protection/>
    </xf>
    <xf numFmtId="0" fontId="14" fillId="0" borderId="36" xfId="0" applyFont="1" applyBorder="1" applyAlignment="1" applyProtection="1">
      <alignment horizontal="center" vertical="center" wrapText="1"/>
      <protection locked="0"/>
    </xf>
    <xf numFmtId="0" fontId="14" fillId="0" borderId="61" xfId="0" applyFont="1" applyBorder="1" applyAlignment="1" applyProtection="1">
      <alignment horizontal="center" vertical="center" wrapText="1"/>
      <protection locked="0"/>
    </xf>
    <xf numFmtId="0" fontId="14" fillId="0" borderId="37" xfId="0" applyFont="1" applyBorder="1" applyAlignment="1" applyProtection="1">
      <alignment horizontal="center" vertical="center" wrapText="1"/>
      <protection locked="0"/>
    </xf>
    <xf numFmtId="3" fontId="14" fillId="0" borderId="36" xfId="0" applyNumberFormat="1" applyFont="1" applyFill="1" applyBorder="1" applyAlignment="1" applyProtection="1">
      <alignment horizontal="center" vertical="center"/>
      <protection locked="0"/>
    </xf>
    <xf numFmtId="3" fontId="14" fillId="0" borderId="61" xfId="0" applyNumberFormat="1" applyFont="1" applyFill="1" applyBorder="1" applyAlignment="1" applyProtection="1">
      <alignment horizontal="center" vertical="center"/>
      <protection locked="0"/>
    </xf>
    <xf numFmtId="3" fontId="14" fillId="0" borderId="37" xfId="0" applyNumberFormat="1" applyFont="1" applyFill="1" applyBorder="1" applyAlignment="1" applyProtection="1">
      <alignment horizontal="center" vertical="center"/>
      <protection locked="0"/>
    </xf>
    <xf numFmtId="0" fontId="18" fillId="32" borderId="63" xfId="0" applyFont="1" applyFill="1" applyBorder="1" applyAlignment="1" applyProtection="1">
      <alignment horizontal="center" vertical="center" wrapText="1"/>
      <protection/>
    </xf>
    <xf numFmtId="0" fontId="18" fillId="32" borderId="65" xfId="0" applyFont="1" applyFill="1" applyBorder="1" applyAlignment="1" applyProtection="1">
      <alignment horizontal="center" vertical="center" wrapText="1"/>
      <protection/>
    </xf>
    <xf numFmtId="49" fontId="2" fillId="32" borderId="36" xfId="0" applyNumberFormat="1" applyFont="1" applyFill="1" applyBorder="1" applyAlignment="1" applyProtection="1">
      <alignment horizontal="center" vertical="center" wrapText="1"/>
      <protection/>
    </xf>
    <xf numFmtId="49" fontId="2" fillId="32" borderId="37" xfId="0" applyNumberFormat="1" applyFont="1" applyFill="1" applyBorder="1" applyAlignment="1" applyProtection="1">
      <alignment horizontal="center" vertical="center" wrapText="1"/>
      <protection/>
    </xf>
    <xf numFmtId="49" fontId="2" fillId="32" borderId="36" xfId="0" applyNumberFormat="1" applyFont="1" applyFill="1" applyBorder="1" applyAlignment="1" applyProtection="1">
      <alignment horizontal="center" vertical="center"/>
      <protection/>
    </xf>
    <xf numFmtId="49" fontId="2" fillId="32" borderId="37" xfId="0" applyNumberFormat="1" applyFont="1" applyFill="1" applyBorder="1" applyAlignment="1" applyProtection="1">
      <alignment horizontal="center" vertical="center"/>
      <protection/>
    </xf>
    <xf numFmtId="49" fontId="2" fillId="32" borderId="59" xfId="0" applyNumberFormat="1" applyFont="1" applyFill="1" applyBorder="1" applyAlignment="1" applyProtection="1">
      <alignment horizontal="center" vertical="center" wrapText="1"/>
      <protection/>
    </xf>
    <xf numFmtId="49" fontId="2" fillId="32" borderId="70" xfId="0" applyNumberFormat="1" applyFont="1" applyFill="1" applyBorder="1" applyAlignment="1" applyProtection="1">
      <alignment horizontal="center" vertical="center"/>
      <protection/>
    </xf>
    <xf numFmtId="49" fontId="2" fillId="32" borderId="21" xfId="0" applyNumberFormat="1" applyFont="1" applyFill="1" applyBorder="1" applyAlignment="1" applyProtection="1">
      <alignment horizontal="center" vertical="center"/>
      <protection/>
    </xf>
    <xf numFmtId="49" fontId="2" fillId="32" borderId="100" xfId="0" applyNumberFormat="1" applyFont="1" applyFill="1" applyBorder="1" applyAlignment="1" applyProtection="1">
      <alignment horizontal="center" vertical="center" wrapText="1"/>
      <protection/>
    </xf>
    <xf numFmtId="49" fontId="2" fillId="32" borderId="6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center"/>
    </xf>
    <xf numFmtId="0" fontId="2" fillId="32" borderId="103" xfId="0" applyFont="1" applyFill="1" applyBorder="1" applyAlignment="1">
      <alignment horizontal="center" vertical="center" wrapText="1"/>
    </xf>
    <xf numFmtId="0" fontId="2" fillId="32" borderId="71" xfId="0" applyFont="1" applyFill="1" applyBorder="1" applyAlignment="1">
      <alignment horizontal="center" vertical="center" wrapText="1"/>
    </xf>
    <xf numFmtId="0" fontId="2" fillId="32" borderId="66" xfId="0" applyFont="1" applyFill="1" applyBorder="1" applyAlignment="1">
      <alignment horizontal="center" vertical="center" wrapText="1"/>
    </xf>
    <xf numFmtId="0" fontId="2" fillId="32" borderId="56" xfId="0" applyFont="1" applyFill="1" applyBorder="1" applyAlignment="1">
      <alignment horizontal="center" vertical="center" wrapText="1"/>
    </xf>
    <xf numFmtId="49" fontId="2" fillId="32" borderId="87" xfId="0" applyNumberFormat="1" applyFont="1" applyFill="1" applyBorder="1" applyAlignment="1" applyProtection="1">
      <alignment horizontal="center" vertical="center" wrapText="1"/>
      <protection/>
    </xf>
    <xf numFmtId="49" fontId="2" fillId="32" borderId="48" xfId="0" applyNumberFormat="1" applyFont="1" applyFill="1" applyBorder="1" applyAlignment="1" applyProtection="1">
      <alignment horizontal="center" vertical="center" wrapText="1"/>
      <protection/>
    </xf>
    <xf numFmtId="0" fontId="2" fillId="0" borderId="110" xfId="0" applyFont="1" applyBorder="1" applyAlignment="1">
      <alignment horizontal="center" wrapText="1"/>
    </xf>
    <xf numFmtId="0" fontId="2" fillId="0" borderId="111" xfId="0" applyFont="1" applyBorder="1" applyAlignment="1">
      <alignment horizontal="center" wrapText="1"/>
    </xf>
    <xf numFmtId="0" fontId="2" fillId="0" borderId="112" xfId="0" applyFont="1" applyBorder="1" applyAlignment="1">
      <alignment horizontal="center" wrapText="1"/>
    </xf>
    <xf numFmtId="0" fontId="2" fillId="0" borderId="110" xfId="0" applyFont="1" applyBorder="1" applyAlignment="1">
      <alignment horizontal="center" vertical="center" wrapText="1"/>
    </xf>
    <xf numFmtId="0" fontId="2" fillId="0" borderId="112" xfId="0" applyFont="1" applyBorder="1" applyAlignment="1">
      <alignment horizontal="center" vertical="center" wrapText="1"/>
    </xf>
    <xf numFmtId="0" fontId="1" fillId="0" borderId="94" xfId="0" applyFont="1" applyBorder="1" applyAlignment="1">
      <alignment horizontal="center" wrapText="1"/>
    </xf>
    <xf numFmtId="0" fontId="1" fillId="0" borderId="95" xfId="0" applyFont="1" applyBorder="1" applyAlignment="1">
      <alignment horizontal="center" wrapText="1"/>
    </xf>
    <xf numFmtId="0" fontId="1" fillId="0" borderId="94" xfId="0" applyFont="1" applyBorder="1" applyAlignment="1">
      <alignment horizontal="center" vertical="center" wrapText="1"/>
    </xf>
    <xf numFmtId="0" fontId="1" fillId="0" borderId="95" xfId="0" applyFont="1" applyBorder="1" applyAlignment="1">
      <alignment horizontal="center" vertical="center" wrapText="1"/>
    </xf>
    <xf numFmtId="0" fontId="2" fillId="0" borderId="111" xfId="0" applyFont="1" applyBorder="1" applyAlignment="1">
      <alignment horizontal="center" vertical="center" wrapText="1"/>
    </xf>
    <xf numFmtId="3" fontId="27" fillId="0" borderId="25" xfId="59" applyNumberFormat="1" applyFont="1" applyFill="1" applyBorder="1" applyAlignment="1">
      <alignment horizontal="center" vertic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cel Built-in Normal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36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1447800</xdr:colOff>
      <xdr:row>21</xdr:row>
      <xdr:rowOff>333375</xdr:rowOff>
    </xdr:from>
    <xdr:ext cx="6667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2667000" y="65151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1447800</xdr:colOff>
      <xdr:row>21</xdr:row>
      <xdr:rowOff>333375</xdr:rowOff>
    </xdr:from>
    <xdr:ext cx="66675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2667000" y="65151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1447800</xdr:colOff>
      <xdr:row>26</xdr:row>
      <xdr:rowOff>333375</xdr:rowOff>
    </xdr:from>
    <xdr:ext cx="66675" cy="219075"/>
    <xdr:sp fLocksText="0">
      <xdr:nvSpPr>
        <xdr:cNvPr id="3" name="Text Box 1"/>
        <xdr:cNvSpPr txBox="1">
          <a:spLocks noChangeArrowheads="1"/>
        </xdr:cNvSpPr>
      </xdr:nvSpPr>
      <xdr:spPr>
        <a:xfrm>
          <a:off x="2667000" y="84201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1447800</xdr:colOff>
      <xdr:row>26</xdr:row>
      <xdr:rowOff>333375</xdr:rowOff>
    </xdr:from>
    <xdr:ext cx="66675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2667000" y="84201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1447800</xdr:colOff>
      <xdr:row>27</xdr:row>
      <xdr:rowOff>333375</xdr:rowOff>
    </xdr:from>
    <xdr:ext cx="66675" cy="219075"/>
    <xdr:sp fLocksText="0">
      <xdr:nvSpPr>
        <xdr:cNvPr id="5" name="Text Box 1"/>
        <xdr:cNvSpPr txBox="1">
          <a:spLocks noChangeArrowheads="1"/>
        </xdr:cNvSpPr>
      </xdr:nvSpPr>
      <xdr:spPr>
        <a:xfrm>
          <a:off x="2667000" y="88011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1447800</xdr:colOff>
      <xdr:row>27</xdr:row>
      <xdr:rowOff>333375</xdr:rowOff>
    </xdr:from>
    <xdr:ext cx="66675" cy="219075"/>
    <xdr:sp fLocksText="0">
      <xdr:nvSpPr>
        <xdr:cNvPr id="6" name="Text Box 1"/>
        <xdr:cNvSpPr txBox="1">
          <a:spLocks noChangeArrowheads="1"/>
        </xdr:cNvSpPr>
      </xdr:nvSpPr>
      <xdr:spPr>
        <a:xfrm>
          <a:off x="2667000" y="88011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C41" sqref="C40:C41"/>
    </sheetView>
  </sheetViews>
  <sheetFormatPr defaultColWidth="9.140625" defaultRowHeight="12.75"/>
  <cols>
    <col min="1" max="1" width="5.7109375" style="0" customWidth="1"/>
    <col min="3" max="3" width="37.00390625" style="0" customWidth="1"/>
    <col min="4" max="4" width="14.140625" style="0" customWidth="1"/>
    <col min="5" max="5" width="14.00390625" style="0" customWidth="1"/>
    <col min="6" max="6" width="14.28125" style="0" customWidth="1"/>
    <col min="7" max="7" width="14.140625" style="0" customWidth="1"/>
    <col min="9" max="9" width="13.140625" style="0" customWidth="1"/>
  </cols>
  <sheetData>
    <row r="1" ht="12.75">
      <c r="A1" s="770" t="s">
        <v>1090</v>
      </c>
    </row>
    <row r="2" spans="1:9" ht="12.75">
      <c r="A2" s="767" t="s">
        <v>957</v>
      </c>
      <c r="B2" s="767"/>
      <c r="C2" s="771" t="s">
        <v>76</v>
      </c>
      <c r="D2" s="769" t="s">
        <v>524</v>
      </c>
      <c r="E2" s="769" t="s">
        <v>525</v>
      </c>
      <c r="F2" s="769" t="s">
        <v>958</v>
      </c>
      <c r="G2" s="769" t="s">
        <v>524</v>
      </c>
      <c r="H2" s="769" t="s">
        <v>959</v>
      </c>
      <c r="I2" s="769" t="s">
        <v>959</v>
      </c>
    </row>
    <row r="3" spans="1:9" ht="12.75">
      <c r="A3" s="767" t="s">
        <v>960</v>
      </c>
      <c r="B3" s="769" t="s">
        <v>961</v>
      </c>
      <c r="C3" s="767"/>
      <c r="D3" s="767">
        <v>2020</v>
      </c>
      <c r="E3" s="767" t="s">
        <v>962</v>
      </c>
      <c r="F3" s="767">
        <v>2020</v>
      </c>
      <c r="G3" s="767">
        <v>2021</v>
      </c>
      <c r="H3" s="767" t="s">
        <v>963</v>
      </c>
      <c r="I3" s="767" t="s">
        <v>964</v>
      </c>
    </row>
    <row r="4" spans="1:9" ht="12.75">
      <c r="A4" s="767">
        <v>1</v>
      </c>
      <c r="B4" s="767"/>
      <c r="C4" s="767">
        <v>2</v>
      </c>
      <c r="D4" s="767">
        <v>3</v>
      </c>
      <c r="E4" s="767">
        <v>4</v>
      </c>
      <c r="F4" s="767">
        <v>5</v>
      </c>
      <c r="G4" s="767">
        <v>6</v>
      </c>
      <c r="H4" s="767" t="s">
        <v>965</v>
      </c>
      <c r="I4" s="767" t="s">
        <v>966</v>
      </c>
    </row>
    <row r="5" spans="1:9" ht="12.75">
      <c r="A5" s="767">
        <v>1</v>
      </c>
      <c r="B5" s="767">
        <v>604</v>
      </c>
      <c r="C5" s="767" t="s">
        <v>967</v>
      </c>
      <c r="D5" s="768">
        <v>46173000</v>
      </c>
      <c r="E5" s="768">
        <v>34976495.99</v>
      </c>
      <c r="F5" s="768">
        <v>46173000</v>
      </c>
      <c r="G5" s="768">
        <v>47499648</v>
      </c>
      <c r="H5" s="767">
        <v>100</v>
      </c>
      <c r="I5" s="767">
        <v>102.87</v>
      </c>
    </row>
    <row r="6" spans="1:9" ht="12.75">
      <c r="A6" s="767">
        <v>2</v>
      </c>
      <c r="B6" s="767">
        <v>604</v>
      </c>
      <c r="C6" s="767" t="s">
        <v>968</v>
      </c>
      <c r="D6" s="767"/>
      <c r="E6" s="767"/>
      <c r="F6" s="767"/>
      <c r="G6" s="767"/>
      <c r="H6" s="767"/>
      <c r="I6" s="767"/>
    </row>
    <row r="7" spans="1:9" ht="12.75">
      <c r="A7" s="767">
        <v>3</v>
      </c>
      <c r="B7" s="767">
        <v>614</v>
      </c>
      <c r="C7" s="767" t="s">
        <v>969</v>
      </c>
      <c r="D7" s="768">
        <v>1800000</v>
      </c>
      <c r="E7" s="768">
        <v>1379565.81</v>
      </c>
      <c r="F7" s="768">
        <v>1800000</v>
      </c>
      <c r="G7" s="768">
        <v>2100000</v>
      </c>
      <c r="H7" s="767">
        <v>100</v>
      </c>
      <c r="I7" s="767">
        <v>116.67</v>
      </c>
    </row>
    <row r="8" spans="1:9" ht="12.75">
      <c r="A8" s="767">
        <v>4</v>
      </c>
      <c r="B8" s="767"/>
      <c r="C8" s="767" t="s">
        <v>970</v>
      </c>
      <c r="D8" s="768">
        <v>2700000</v>
      </c>
      <c r="E8" s="768">
        <v>2093645.4</v>
      </c>
      <c r="F8" s="768">
        <v>2700000</v>
      </c>
      <c r="G8" s="768">
        <v>4200000</v>
      </c>
      <c r="H8" s="767">
        <v>100</v>
      </c>
      <c r="I8" s="767">
        <v>155.56</v>
      </c>
    </row>
    <row r="9" spans="1:9" ht="12.75">
      <c r="A9" s="767">
        <v>5</v>
      </c>
      <c r="B9" s="767">
        <v>614</v>
      </c>
      <c r="C9" s="767" t="s">
        <v>971</v>
      </c>
      <c r="D9" s="768">
        <v>26000000</v>
      </c>
      <c r="E9" s="768">
        <v>19898296.98</v>
      </c>
      <c r="F9" s="768">
        <v>25500000</v>
      </c>
      <c r="G9" s="768">
        <v>31041000</v>
      </c>
      <c r="H9" s="767">
        <v>98.08</v>
      </c>
      <c r="I9" s="767">
        <v>121.73</v>
      </c>
    </row>
    <row r="10" spans="1:9" ht="12.75">
      <c r="A10" s="767">
        <v>6</v>
      </c>
      <c r="B10" s="767">
        <v>614</v>
      </c>
      <c r="C10" s="767" t="s">
        <v>972</v>
      </c>
      <c r="D10" s="768">
        <v>3850000</v>
      </c>
      <c r="E10" s="768">
        <v>3613613.52</v>
      </c>
      <c r="F10" s="768">
        <v>4200000</v>
      </c>
      <c r="G10" s="768">
        <v>4453050</v>
      </c>
      <c r="H10" s="767">
        <v>109.09</v>
      </c>
      <c r="I10" s="767">
        <v>106.03</v>
      </c>
    </row>
    <row r="11" spans="1:9" ht="12.75">
      <c r="A11" s="767">
        <v>7</v>
      </c>
      <c r="B11" s="767">
        <v>614</v>
      </c>
      <c r="C11" s="767" t="s">
        <v>973</v>
      </c>
      <c r="D11" s="768">
        <v>8800000</v>
      </c>
      <c r="E11" s="768">
        <v>6579013.42</v>
      </c>
      <c r="F11" s="768">
        <v>8800000</v>
      </c>
      <c r="G11" s="768">
        <v>10000000</v>
      </c>
      <c r="H11" s="767">
        <v>100</v>
      </c>
      <c r="I11" s="767">
        <v>113.64</v>
      </c>
    </row>
    <row r="12" spans="1:9" ht="12.75">
      <c r="A12" s="767">
        <v>8</v>
      </c>
      <c r="B12" s="767">
        <v>614</v>
      </c>
      <c r="C12" s="767" t="s">
        <v>974</v>
      </c>
      <c r="D12" s="768">
        <v>19000000</v>
      </c>
      <c r="E12" s="768">
        <v>13996099.82</v>
      </c>
      <c r="F12" s="768">
        <v>18500000</v>
      </c>
      <c r="G12" s="768">
        <v>20590000</v>
      </c>
      <c r="H12" s="767">
        <v>97.37</v>
      </c>
      <c r="I12" s="767">
        <v>111.3</v>
      </c>
    </row>
    <row r="13" spans="1:9" ht="12.75">
      <c r="A13" s="767">
        <v>9</v>
      </c>
      <c r="B13" s="767">
        <v>614</v>
      </c>
      <c r="C13" s="767" t="s">
        <v>975</v>
      </c>
      <c r="D13" s="768">
        <v>17000000</v>
      </c>
      <c r="E13" s="768">
        <v>11917683.66</v>
      </c>
      <c r="F13" s="768">
        <v>17000000</v>
      </c>
      <c r="G13" s="768">
        <v>17000000</v>
      </c>
      <c r="H13" s="767">
        <v>100</v>
      </c>
      <c r="I13" s="767">
        <v>100</v>
      </c>
    </row>
    <row r="14" spans="1:9" ht="12.75">
      <c r="A14" s="767">
        <v>10</v>
      </c>
      <c r="B14" s="767">
        <v>614</v>
      </c>
      <c r="C14" s="767" t="s">
        <v>976</v>
      </c>
      <c r="D14" s="768">
        <v>1200000</v>
      </c>
      <c r="E14" s="768">
        <v>1003999.56</v>
      </c>
      <c r="F14" s="768">
        <v>1200000</v>
      </c>
      <c r="G14" s="768">
        <v>1440000</v>
      </c>
      <c r="H14" s="767">
        <v>100</v>
      </c>
      <c r="I14" s="767">
        <v>120</v>
      </c>
    </row>
    <row r="15" spans="1:9" ht="12.75">
      <c r="A15" s="767">
        <v>11</v>
      </c>
      <c r="B15" s="767">
        <v>614</v>
      </c>
      <c r="C15" s="767" t="s">
        <v>977</v>
      </c>
      <c r="D15" s="768">
        <v>450000</v>
      </c>
      <c r="E15" s="768">
        <v>356320</v>
      </c>
      <c r="F15" s="768">
        <v>450000</v>
      </c>
      <c r="G15" s="768">
        <v>540000</v>
      </c>
      <c r="H15" s="767">
        <v>100</v>
      </c>
      <c r="I15" s="767">
        <v>120</v>
      </c>
    </row>
    <row r="16" spans="1:9" ht="12.75">
      <c r="A16" s="767">
        <v>12</v>
      </c>
      <c r="B16" s="767">
        <v>614</v>
      </c>
      <c r="C16" s="767" t="s">
        <v>978</v>
      </c>
      <c r="D16" s="768">
        <v>4500000</v>
      </c>
      <c r="E16" s="768">
        <v>2486873.52</v>
      </c>
      <c r="F16" s="768">
        <v>3500000</v>
      </c>
      <c r="G16" s="768">
        <v>3500000</v>
      </c>
      <c r="H16" s="767">
        <v>77.78</v>
      </c>
      <c r="I16" s="767">
        <v>100</v>
      </c>
    </row>
    <row r="17" spans="1:9" ht="12.75">
      <c r="A17" s="767">
        <v>13</v>
      </c>
      <c r="B17" s="767">
        <v>614</v>
      </c>
      <c r="C17" s="767" t="s">
        <v>979</v>
      </c>
      <c r="D17" s="768">
        <v>1600000</v>
      </c>
      <c r="E17" s="768">
        <v>1039045.15</v>
      </c>
      <c r="F17" s="768">
        <v>1500000</v>
      </c>
      <c r="G17" s="768">
        <v>1650000</v>
      </c>
      <c r="H17" s="767">
        <v>93.75</v>
      </c>
      <c r="I17" s="767">
        <v>110</v>
      </c>
    </row>
    <row r="18" spans="1:9" ht="12.75">
      <c r="A18" s="767">
        <v>14</v>
      </c>
      <c r="B18" s="767">
        <v>621</v>
      </c>
      <c r="C18" s="767" t="s">
        <v>980</v>
      </c>
      <c r="D18" s="768">
        <v>600000</v>
      </c>
      <c r="E18" s="767"/>
      <c r="F18" s="768">
        <v>600000</v>
      </c>
      <c r="G18" s="768">
        <v>600000</v>
      </c>
      <c r="H18" s="767">
        <v>100</v>
      </c>
      <c r="I18" s="767">
        <v>100</v>
      </c>
    </row>
    <row r="19" spans="1:9" ht="12.75">
      <c r="A19" s="767">
        <v>15</v>
      </c>
      <c r="B19" s="767">
        <v>640</v>
      </c>
      <c r="C19" s="767" t="s">
        <v>981</v>
      </c>
      <c r="D19" s="768">
        <v>1500000</v>
      </c>
      <c r="E19" s="767"/>
      <c r="F19" s="767"/>
      <c r="G19" s="767"/>
      <c r="H19" s="767"/>
      <c r="I19" s="767"/>
    </row>
    <row r="20" spans="1:9" ht="12.75">
      <c r="A20" s="767">
        <v>16</v>
      </c>
      <c r="B20" s="767">
        <v>640</v>
      </c>
      <c r="C20" s="767" t="s">
        <v>982</v>
      </c>
      <c r="D20" s="767"/>
      <c r="E20" s="767"/>
      <c r="F20" s="767"/>
      <c r="G20" s="767"/>
      <c r="H20" s="767"/>
      <c r="I20" s="767"/>
    </row>
    <row r="21" spans="1:9" ht="12.75">
      <c r="A21" s="767">
        <v>17</v>
      </c>
      <c r="B21" s="767">
        <v>640</v>
      </c>
      <c r="C21" s="767" t="s">
        <v>983</v>
      </c>
      <c r="D21" s="767"/>
      <c r="E21" s="767"/>
      <c r="F21" s="767"/>
      <c r="G21" s="767"/>
      <c r="H21" s="767"/>
      <c r="I21" s="767"/>
    </row>
    <row r="22" spans="1:9" ht="12.75">
      <c r="A22" s="767">
        <v>18</v>
      </c>
      <c r="B22" s="767">
        <v>650</v>
      </c>
      <c r="C22" s="767" t="s">
        <v>984</v>
      </c>
      <c r="D22" s="768">
        <v>900000</v>
      </c>
      <c r="E22" s="768">
        <v>1004989.56</v>
      </c>
      <c r="F22" s="768">
        <v>1250000</v>
      </c>
      <c r="G22" s="768">
        <v>1370000</v>
      </c>
      <c r="H22" s="767">
        <v>138.89</v>
      </c>
      <c r="I22" s="767">
        <v>109.6</v>
      </c>
    </row>
    <row r="23" spans="1:9" ht="12.75">
      <c r="A23" s="767">
        <v>19</v>
      </c>
      <c r="B23" s="767">
        <v>659</v>
      </c>
      <c r="C23" s="767" t="s">
        <v>985</v>
      </c>
      <c r="D23" s="768">
        <v>20000</v>
      </c>
      <c r="E23" s="767"/>
      <c r="F23" s="767"/>
      <c r="G23" s="767"/>
      <c r="H23" s="767">
        <v>0</v>
      </c>
      <c r="I23" s="767"/>
    </row>
    <row r="24" spans="1:9" ht="12.75">
      <c r="A24" s="767">
        <v>20</v>
      </c>
      <c r="B24" s="767">
        <v>662</v>
      </c>
      <c r="C24" s="767" t="s">
        <v>986</v>
      </c>
      <c r="D24" s="768">
        <v>650000</v>
      </c>
      <c r="E24" s="768">
        <v>567643.47</v>
      </c>
      <c r="F24" s="768">
        <v>650000</v>
      </c>
      <c r="G24" s="768">
        <v>600000</v>
      </c>
      <c r="H24" s="767">
        <v>100</v>
      </c>
      <c r="I24" s="767">
        <v>92.31</v>
      </c>
    </row>
    <row r="25" spans="1:9" ht="12.75">
      <c r="A25" s="767">
        <v>21</v>
      </c>
      <c r="B25" s="767">
        <v>670</v>
      </c>
      <c r="C25" s="767" t="s">
        <v>987</v>
      </c>
      <c r="D25" s="767"/>
      <c r="E25" s="767"/>
      <c r="F25" s="767"/>
      <c r="G25" s="767"/>
      <c r="H25" s="767"/>
      <c r="I25" s="767"/>
    </row>
    <row r="26" spans="1:9" ht="12.75">
      <c r="A26" s="767">
        <v>22</v>
      </c>
      <c r="B26" s="767">
        <v>675</v>
      </c>
      <c r="C26" s="767" t="s">
        <v>988</v>
      </c>
      <c r="D26" s="768">
        <v>60000</v>
      </c>
      <c r="E26" s="768">
        <v>50730.13</v>
      </c>
      <c r="F26" s="768">
        <v>60000</v>
      </c>
      <c r="G26" s="768">
        <v>60000</v>
      </c>
      <c r="H26" s="767">
        <v>100</v>
      </c>
      <c r="I26" s="767">
        <v>100</v>
      </c>
    </row>
    <row r="27" spans="1:9" ht="12.75">
      <c r="A27" s="767">
        <v>23</v>
      </c>
      <c r="B27" s="767">
        <v>677</v>
      </c>
      <c r="C27" s="767" t="s">
        <v>989</v>
      </c>
      <c r="D27" s="767"/>
      <c r="E27" s="767"/>
      <c r="F27" s="767"/>
      <c r="G27" s="767"/>
      <c r="H27" s="767"/>
      <c r="I27" s="767"/>
    </row>
    <row r="28" spans="1:9" ht="12.75">
      <c r="A28" s="767">
        <v>24</v>
      </c>
      <c r="B28" s="767">
        <v>678</v>
      </c>
      <c r="C28" s="767" t="s">
        <v>990</v>
      </c>
      <c r="D28" s="768">
        <v>10000</v>
      </c>
      <c r="E28" s="767"/>
      <c r="F28" s="768">
        <v>10000</v>
      </c>
      <c r="G28" s="767"/>
      <c r="H28" s="767">
        <v>100</v>
      </c>
      <c r="I28" s="767">
        <v>0</v>
      </c>
    </row>
    <row r="29" spans="1:9" ht="12.75">
      <c r="A29" s="767">
        <v>25</v>
      </c>
      <c r="B29" s="767">
        <v>679</v>
      </c>
      <c r="C29" s="767" t="s">
        <v>991</v>
      </c>
      <c r="D29" s="768">
        <v>300000</v>
      </c>
      <c r="E29" s="768">
        <v>325685.78</v>
      </c>
      <c r="F29" s="768">
        <v>350000</v>
      </c>
      <c r="G29" s="768">
        <v>350000</v>
      </c>
      <c r="H29" s="767">
        <v>116.67</v>
      </c>
      <c r="I29" s="767">
        <v>100</v>
      </c>
    </row>
    <row r="30" spans="1:9" ht="12.75">
      <c r="A30" s="767">
        <v>26</v>
      </c>
      <c r="B30" s="767">
        <v>679</v>
      </c>
      <c r="C30" s="767" t="s">
        <v>992</v>
      </c>
      <c r="D30" s="768">
        <v>200000</v>
      </c>
      <c r="E30" s="768">
        <v>184761.33</v>
      </c>
      <c r="F30" s="768">
        <v>200000</v>
      </c>
      <c r="G30" s="768">
        <v>200000</v>
      </c>
      <c r="H30" s="767">
        <v>100</v>
      </c>
      <c r="I30" s="767">
        <v>100</v>
      </c>
    </row>
    <row r="31" spans="1:9" ht="12.75">
      <c r="A31" s="767">
        <v>27</v>
      </c>
      <c r="B31" s="767">
        <v>685</v>
      </c>
      <c r="C31" s="767" t="s">
        <v>993</v>
      </c>
      <c r="D31" s="768">
        <v>100000</v>
      </c>
      <c r="E31" s="768">
        <v>8059.4</v>
      </c>
      <c r="F31" s="768">
        <v>100000</v>
      </c>
      <c r="G31" s="768">
        <v>100000</v>
      </c>
      <c r="H31" s="767">
        <v>100</v>
      </c>
      <c r="I31" s="767">
        <v>100</v>
      </c>
    </row>
    <row r="32" spans="1:9" ht="12.75">
      <c r="A32" s="767"/>
      <c r="B32" s="767"/>
      <c r="C32" s="767" t="s">
        <v>522</v>
      </c>
      <c r="D32" s="768">
        <v>137413000</v>
      </c>
      <c r="E32" s="768">
        <v>101482522.5</v>
      </c>
      <c r="F32" s="768">
        <v>134543000</v>
      </c>
      <c r="G32" s="768">
        <v>147293698</v>
      </c>
      <c r="H32" s="767">
        <v>97.91</v>
      </c>
      <c r="I32" s="767">
        <v>109.48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6" tint="0.5999900102615356"/>
    <pageSetUpPr fitToPage="1"/>
  </sheetPr>
  <dimension ref="B2:G58"/>
  <sheetViews>
    <sheetView showGridLines="0" zoomScale="75" zoomScaleNormal="75" zoomScalePageLayoutView="0" workbookViewId="0" topLeftCell="A58">
      <selection activeCell="I56" sqref="I56"/>
    </sheetView>
  </sheetViews>
  <sheetFormatPr defaultColWidth="9.140625" defaultRowHeight="12.75"/>
  <cols>
    <col min="1" max="1" width="9.140625" style="14" customWidth="1"/>
    <col min="2" max="2" width="74.7109375" style="14" customWidth="1"/>
    <col min="3" max="3" width="14.8515625" style="53" customWidth="1"/>
    <col min="4" max="7" width="25.28125" style="14" customWidth="1"/>
    <col min="8" max="16384" width="9.140625" style="14" customWidth="1"/>
  </cols>
  <sheetData>
    <row r="2" ht="15.75">
      <c r="G2" s="40"/>
    </row>
    <row r="3" ht="24.75" customHeight="1">
      <c r="G3" s="11" t="s">
        <v>695</v>
      </c>
    </row>
    <row r="4" spans="2:7" s="37" customFormat="1" ht="24.75" customHeight="1">
      <c r="B4" s="839" t="s">
        <v>51</v>
      </c>
      <c r="C4" s="839"/>
      <c r="D4" s="839"/>
      <c r="E4" s="839"/>
      <c r="F4" s="839"/>
      <c r="G4" s="839"/>
    </row>
    <row r="5" spans="2:7" s="37" customFormat="1" ht="24.75" customHeight="1">
      <c r="B5" s="839" t="s">
        <v>798</v>
      </c>
      <c r="C5" s="839"/>
      <c r="D5" s="839"/>
      <c r="E5" s="839"/>
      <c r="F5" s="839"/>
      <c r="G5" s="839"/>
    </row>
    <row r="6" ht="18.75" customHeight="1" thickBot="1">
      <c r="G6" s="40" t="s">
        <v>611</v>
      </c>
    </row>
    <row r="7" spans="2:7" ht="30" customHeight="1">
      <c r="B7" s="840" t="s">
        <v>95</v>
      </c>
      <c r="C7" s="842" t="s">
        <v>48</v>
      </c>
      <c r="D7" s="844" t="s">
        <v>77</v>
      </c>
      <c r="E7" s="844"/>
      <c r="F7" s="844"/>
      <c r="G7" s="845"/>
    </row>
    <row r="8" spans="2:7" ht="69" customHeight="1" thickBot="1">
      <c r="B8" s="841"/>
      <c r="C8" s="843"/>
      <c r="D8" s="127" t="s">
        <v>799</v>
      </c>
      <c r="E8" s="127" t="s">
        <v>795</v>
      </c>
      <c r="F8" s="127" t="s">
        <v>800</v>
      </c>
      <c r="G8" s="128" t="s">
        <v>797</v>
      </c>
    </row>
    <row r="9" spans="2:7" ht="30" customHeight="1">
      <c r="B9" s="126" t="s">
        <v>198</v>
      </c>
      <c r="C9" s="129"/>
      <c r="D9" s="280"/>
      <c r="E9" s="280"/>
      <c r="F9" s="280"/>
      <c r="G9" s="288"/>
    </row>
    <row r="10" spans="2:7" ht="33.75" customHeight="1">
      <c r="B10" s="123" t="s">
        <v>199</v>
      </c>
      <c r="C10" s="130">
        <v>3001</v>
      </c>
      <c r="D10" s="257">
        <f>D11+D12+D13</f>
        <v>46335</v>
      </c>
      <c r="E10" s="257">
        <f>E11+E12+E13</f>
        <v>84250</v>
      </c>
      <c r="F10" s="257">
        <f>F11+F12+F13</f>
        <v>118020</v>
      </c>
      <c r="G10" s="259">
        <f>G11+G12+G13</f>
        <v>153380</v>
      </c>
    </row>
    <row r="11" spans="2:7" ht="30" customHeight="1">
      <c r="B11" s="124" t="s">
        <v>52</v>
      </c>
      <c r="C11" s="130">
        <v>3002</v>
      </c>
      <c r="D11" s="355">
        <v>45255</v>
      </c>
      <c r="E11" s="290">
        <v>83165</v>
      </c>
      <c r="F11" s="257">
        <v>116930</v>
      </c>
      <c r="G11" s="259">
        <v>152280</v>
      </c>
    </row>
    <row r="12" spans="2:7" ht="30" customHeight="1">
      <c r="B12" s="124" t="s">
        <v>53</v>
      </c>
      <c r="C12" s="130">
        <v>3003</v>
      </c>
      <c r="D12" s="280">
        <v>80</v>
      </c>
      <c r="E12" s="257">
        <v>85</v>
      </c>
      <c r="F12" s="257">
        <v>90</v>
      </c>
      <c r="G12" s="259">
        <v>100</v>
      </c>
    </row>
    <row r="13" spans="2:7" ht="30" customHeight="1">
      <c r="B13" s="124" t="s">
        <v>54</v>
      </c>
      <c r="C13" s="130">
        <v>3004</v>
      </c>
      <c r="D13" s="257">
        <v>1000</v>
      </c>
      <c r="E13" s="257">
        <v>1000</v>
      </c>
      <c r="F13" s="257">
        <v>1000</v>
      </c>
      <c r="G13" s="259">
        <v>1000</v>
      </c>
    </row>
    <row r="14" spans="2:7" ht="30" customHeight="1">
      <c r="B14" s="123" t="s">
        <v>200</v>
      </c>
      <c r="C14" s="130">
        <v>3005</v>
      </c>
      <c r="D14" s="257">
        <f>D15+D16+D17+D18+D19</f>
        <v>47279</v>
      </c>
      <c r="E14" s="257">
        <f>E15+E16+E17+E18+E19</f>
        <v>84650</v>
      </c>
      <c r="F14" s="257">
        <f>F15+F16+F17+F18+F19</f>
        <v>117020</v>
      </c>
      <c r="G14" s="259">
        <f>G15+G16+G17+G18+G19</f>
        <v>153480</v>
      </c>
    </row>
    <row r="15" spans="2:7" ht="30" customHeight="1">
      <c r="B15" s="124" t="s">
        <v>55</v>
      </c>
      <c r="C15" s="130">
        <v>3006</v>
      </c>
      <c r="D15" s="257">
        <v>29159</v>
      </c>
      <c r="E15" s="257">
        <v>49930</v>
      </c>
      <c r="F15" s="257">
        <v>69000</v>
      </c>
      <c r="G15" s="259">
        <v>88260</v>
      </c>
    </row>
    <row r="16" spans="2:7" ht="27" customHeight="1">
      <c r="B16" s="124" t="s">
        <v>201</v>
      </c>
      <c r="C16" s="130">
        <v>3007</v>
      </c>
      <c r="D16" s="257">
        <v>14700</v>
      </c>
      <c r="E16" s="257">
        <v>29000</v>
      </c>
      <c r="F16" s="257">
        <v>41200</v>
      </c>
      <c r="G16" s="259">
        <v>55000</v>
      </c>
    </row>
    <row r="17" spans="2:7" ht="30" customHeight="1">
      <c r="B17" s="124" t="s">
        <v>56</v>
      </c>
      <c r="C17" s="130">
        <v>3008</v>
      </c>
      <c r="D17" s="257">
        <v>20</v>
      </c>
      <c r="E17" s="257">
        <v>20</v>
      </c>
      <c r="F17" s="257">
        <v>20</v>
      </c>
      <c r="G17" s="259">
        <v>20</v>
      </c>
    </row>
    <row r="18" spans="2:7" ht="30" customHeight="1">
      <c r="B18" s="124" t="s">
        <v>57</v>
      </c>
      <c r="C18" s="130">
        <v>3009</v>
      </c>
      <c r="D18" s="257">
        <v>150</v>
      </c>
      <c r="E18" s="257">
        <v>300</v>
      </c>
      <c r="F18" s="257">
        <v>300</v>
      </c>
      <c r="G18" s="259">
        <v>300</v>
      </c>
    </row>
    <row r="19" spans="2:7" ht="30" customHeight="1">
      <c r="B19" s="124" t="s">
        <v>202</v>
      </c>
      <c r="C19" s="130">
        <v>3010</v>
      </c>
      <c r="D19" s="257">
        <v>3250</v>
      </c>
      <c r="E19" s="257">
        <v>5400</v>
      </c>
      <c r="F19" s="257">
        <v>6500</v>
      </c>
      <c r="G19" s="259">
        <v>9900</v>
      </c>
    </row>
    <row r="20" spans="2:7" ht="30" customHeight="1">
      <c r="B20" s="123" t="s">
        <v>203</v>
      </c>
      <c r="C20" s="130">
        <v>3011</v>
      </c>
      <c r="D20" s="257"/>
      <c r="E20" s="257"/>
      <c r="F20" s="257"/>
      <c r="G20" s="259"/>
    </row>
    <row r="21" spans="2:7" ht="30" customHeight="1">
      <c r="B21" s="123" t="s">
        <v>204</v>
      </c>
      <c r="C21" s="130">
        <v>3012</v>
      </c>
      <c r="D21" s="281">
        <f>D14-D10</f>
        <v>944</v>
      </c>
      <c r="E21" s="281">
        <f>E14-E10</f>
        <v>400</v>
      </c>
      <c r="F21" s="281">
        <f>F10-F14</f>
        <v>1000</v>
      </c>
      <c r="G21" s="298">
        <f>G14-G10</f>
        <v>100</v>
      </c>
    </row>
    <row r="22" spans="2:7" ht="30" customHeight="1">
      <c r="B22" s="123" t="s">
        <v>32</v>
      </c>
      <c r="C22" s="130"/>
      <c r="D22" s="257"/>
      <c r="E22" s="257"/>
      <c r="F22" s="257"/>
      <c r="G22" s="259"/>
    </row>
    <row r="23" spans="2:7" ht="30" customHeight="1">
      <c r="B23" s="123" t="s">
        <v>205</v>
      </c>
      <c r="C23" s="130">
        <v>3013</v>
      </c>
      <c r="D23" s="257"/>
      <c r="E23" s="257"/>
      <c r="F23" s="257"/>
      <c r="G23" s="259"/>
    </row>
    <row r="24" spans="2:7" ht="30" customHeight="1">
      <c r="B24" s="124" t="s">
        <v>33</v>
      </c>
      <c r="C24" s="130">
        <v>3014</v>
      </c>
      <c r="D24" s="280"/>
      <c r="E24" s="280"/>
      <c r="F24" s="280"/>
      <c r="G24" s="288"/>
    </row>
    <row r="25" spans="2:7" ht="30" customHeight="1">
      <c r="B25" s="124" t="s">
        <v>206</v>
      </c>
      <c r="C25" s="130">
        <v>3015</v>
      </c>
      <c r="D25" s="257"/>
      <c r="E25" s="257"/>
      <c r="F25" s="257"/>
      <c r="G25" s="259"/>
    </row>
    <row r="26" spans="2:7" ht="36" customHeight="1">
      <c r="B26" s="124" t="s">
        <v>34</v>
      </c>
      <c r="C26" s="130">
        <v>3016</v>
      </c>
      <c r="D26" s="257"/>
      <c r="E26" s="257"/>
      <c r="F26" s="257"/>
      <c r="G26" s="259"/>
    </row>
    <row r="27" spans="2:7" ht="30" customHeight="1">
      <c r="B27" s="124" t="s">
        <v>35</v>
      </c>
      <c r="C27" s="130">
        <v>3017</v>
      </c>
      <c r="D27" s="257"/>
      <c r="E27" s="257"/>
      <c r="F27" s="257"/>
      <c r="G27" s="259"/>
    </row>
    <row r="28" spans="2:7" ht="33.75" customHeight="1">
      <c r="B28" s="124" t="s">
        <v>36</v>
      </c>
      <c r="C28" s="130">
        <v>3018</v>
      </c>
      <c r="D28" s="257"/>
      <c r="E28" s="257"/>
      <c r="F28" s="257"/>
      <c r="G28" s="259"/>
    </row>
    <row r="29" spans="2:7" ht="33.75" customHeight="1">
      <c r="B29" s="123" t="s">
        <v>207</v>
      </c>
      <c r="C29" s="130">
        <v>3019</v>
      </c>
      <c r="D29" s="257"/>
      <c r="E29" s="257"/>
      <c r="F29" s="257"/>
      <c r="G29" s="259"/>
    </row>
    <row r="30" spans="2:7" ht="30" customHeight="1">
      <c r="B30" s="124" t="s">
        <v>37</v>
      </c>
      <c r="C30" s="130">
        <v>3020</v>
      </c>
      <c r="D30" s="257"/>
      <c r="E30" s="257"/>
      <c r="F30" s="257"/>
      <c r="G30" s="259"/>
    </row>
    <row r="31" spans="2:7" ht="30" customHeight="1">
      <c r="B31" s="124" t="s">
        <v>208</v>
      </c>
      <c r="C31" s="130">
        <v>3021</v>
      </c>
      <c r="D31" s="257"/>
      <c r="E31" s="257"/>
      <c r="F31" s="257"/>
      <c r="G31" s="259"/>
    </row>
    <row r="32" spans="2:7" ht="33.75" customHeight="1">
      <c r="B32" s="124" t="s">
        <v>38</v>
      </c>
      <c r="C32" s="130">
        <v>3022</v>
      </c>
      <c r="D32" s="257"/>
      <c r="E32" s="257"/>
      <c r="F32" s="257"/>
      <c r="G32" s="259"/>
    </row>
    <row r="33" spans="2:7" ht="30" customHeight="1">
      <c r="B33" s="123" t="s">
        <v>209</v>
      </c>
      <c r="C33" s="130">
        <v>3023</v>
      </c>
      <c r="D33" s="257"/>
      <c r="E33" s="257"/>
      <c r="F33" s="257"/>
      <c r="G33" s="259"/>
    </row>
    <row r="34" spans="2:7" ht="30" customHeight="1">
      <c r="B34" s="123" t="s">
        <v>210</v>
      </c>
      <c r="C34" s="130">
        <v>3024</v>
      </c>
      <c r="D34" s="281"/>
      <c r="E34" s="281"/>
      <c r="F34" s="281"/>
      <c r="G34" s="298"/>
    </row>
    <row r="35" spans="2:7" ht="30" customHeight="1">
      <c r="B35" s="123" t="s">
        <v>39</v>
      </c>
      <c r="C35" s="130"/>
      <c r="D35" s="257"/>
      <c r="E35" s="257"/>
      <c r="F35" s="257"/>
      <c r="G35" s="259"/>
    </row>
    <row r="36" spans="2:7" ht="30" customHeight="1">
      <c r="B36" s="123" t="s">
        <v>211</v>
      </c>
      <c r="C36" s="130">
        <v>3025</v>
      </c>
      <c r="D36" s="257"/>
      <c r="E36" s="257"/>
      <c r="F36" s="257"/>
      <c r="G36" s="259"/>
    </row>
    <row r="37" spans="2:7" ht="30" customHeight="1">
      <c r="B37" s="124" t="s">
        <v>40</v>
      </c>
      <c r="C37" s="130">
        <v>3026</v>
      </c>
      <c r="D37" s="280"/>
      <c r="E37" s="280"/>
      <c r="F37" s="280"/>
      <c r="G37" s="288"/>
    </row>
    <row r="38" spans="2:7" ht="30" customHeight="1">
      <c r="B38" s="124" t="s">
        <v>130</v>
      </c>
      <c r="C38" s="130">
        <v>3027</v>
      </c>
      <c r="D38" s="257"/>
      <c r="E38" s="257"/>
      <c r="F38" s="257"/>
      <c r="G38" s="259"/>
    </row>
    <row r="39" spans="2:7" ht="30" customHeight="1">
      <c r="B39" s="124" t="s">
        <v>131</v>
      </c>
      <c r="C39" s="130">
        <v>3028</v>
      </c>
      <c r="D39" s="257"/>
      <c r="E39" s="257"/>
      <c r="F39" s="257"/>
      <c r="G39" s="259"/>
    </row>
    <row r="40" spans="2:7" ht="30" customHeight="1">
      <c r="B40" s="124" t="s">
        <v>132</v>
      </c>
      <c r="C40" s="130">
        <v>3029</v>
      </c>
      <c r="D40" s="257"/>
      <c r="E40" s="257"/>
      <c r="F40" s="257"/>
      <c r="G40" s="259"/>
    </row>
    <row r="41" spans="2:7" ht="33" customHeight="1">
      <c r="B41" s="124" t="s">
        <v>133</v>
      </c>
      <c r="C41" s="130">
        <v>3030</v>
      </c>
      <c r="D41" s="257"/>
      <c r="E41" s="257"/>
      <c r="F41" s="257"/>
      <c r="G41" s="259"/>
    </row>
    <row r="42" spans="2:7" ht="30" customHeight="1">
      <c r="B42" s="123" t="s">
        <v>212</v>
      </c>
      <c r="C42" s="130">
        <v>3031</v>
      </c>
      <c r="D42" s="257"/>
      <c r="E42" s="257"/>
      <c r="F42" s="257"/>
      <c r="G42" s="259"/>
    </row>
    <row r="43" spans="2:7" ht="30" customHeight="1">
      <c r="B43" s="124" t="s">
        <v>41</v>
      </c>
      <c r="C43" s="130">
        <v>3032</v>
      </c>
      <c r="D43" s="257"/>
      <c r="E43" s="257"/>
      <c r="F43" s="257"/>
      <c r="G43" s="259"/>
    </row>
    <row r="44" spans="2:7" ht="30" customHeight="1">
      <c r="B44" s="124" t="s">
        <v>213</v>
      </c>
      <c r="C44" s="130">
        <v>3033</v>
      </c>
      <c r="D44" s="257"/>
      <c r="E44" s="257"/>
      <c r="F44" s="257"/>
      <c r="G44" s="259"/>
    </row>
    <row r="45" spans="2:7" ht="30" customHeight="1">
      <c r="B45" s="124" t="s">
        <v>214</v>
      </c>
      <c r="C45" s="130">
        <v>3034</v>
      </c>
      <c r="D45" s="257"/>
      <c r="E45" s="257"/>
      <c r="F45" s="257"/>
      <c r="G45" s="259"/>
    </row>
    <row r="46" spans="2:7" ht="30" customHeight="1">
      <c r="B46" s="124" t="s">
        <v>215</v>
      </c>
      <c r="C46" s="130">
        <v>3035</v>
      </c>
      <c r="D46" s="257"/>
      <c r="E46" s="257"/>
      <c r="F46" s="257"/>
      <c r="G46" s="259"/>
    </row>
    <row r="47" spans="2:7" ht="30" customHeight="1">
      <c r="B47" s="124" t="s">
        <v>216</v>
      </c>
      <c r="C47" s="130">
        <v>3036</v>
      </c>
      <c r="D47" s="257"/>
      <c r="E47" s="257"/>
      <c r="F47" s="257"/>
      <c r="G47" s="259"/>
    </row>
    <row r="48" spans="2:7" ht="30" customHeight="1">
      <c r="B48" s="124" t="s">
        <v>217</v>
      </c>
      <c r="C48" s="130">
        <v>3037</v>
      </c>
      <c r="D48" s="257"/>
      <c r="E48" s="257"/>
      <c r="F48" s="257"/>
      <c r="G48" s="259"/>
    </row>
    <row r="49" spans="2:7" ht="30" customHeight="1">
      <c r="B49" s="123" t="s">
        <v>218</v>
      </c>
      <c r="C49" s="130">
        <v>3038</v>
      </c>
      <c r="D49" s="257"/>
      <c r="E49" s="257"/>
      <c r="F49" s="257"/>
      <c r="G49" s="259"/>
    </row>
    <row r="50" spans="2:7" ht="30" customHeight="1">
      <c r="B50" s="123" t="s">
        <v>219</v>
      </c>
      <c r="C50" s="130">
        <v>3039</v>
      </c>
      <c r="D50" s="257"/>
      <c r="E50" s="257"/>
      <c r="F50" s="257"/>
      <c r="G50" s="259"/>
    </row>
    <row r="51" spans="2:7" ht="30" customHeight="1">
      <c r="B51" s="123" t="s">
        <v>573</v>
      </c>
      <c r="C51" s="130">
        <v>3040</v>
      </c>
      <c r="D51" s="257">
        <f>D10</f>
        <v>46335</v>
      </c>
      <c r="E51" s="257">
        <f>E10</f>
        <v>84250</v>
      </c>
      <c r="F51" s="257">
        <f>F10</f>
        <v>118020</v>
      </c>
      <c r="G51" s="259">
        <f>G10</f>
        <v>153380</v>
      </c>
    </row>
    <row r="52" spans="2:7" ht="30" customHeight="1">
      <c r="B52" s="123" t="s">
        <v>574</v>
      </c>
      <c r="C52" s="130">
        <v>3041</v>
      </c>
      <c r="D52" s="257">
        <f>D14</f>
        <v>47279</v>
      </c>
      <c r="E52" s="257">
        <f>E14</f>
        <v>84650</v>
      </c>
      <c r="F52" s="257">
        <f>F14</f>
        <v>117020</v>
      </c>
      <c r="G52" s="259">
        <f>G14</f>
        <v>153480</v>
      </c>
    </row>
    <row r="53" spans="2:7" ht="30" customHeight="1">
      <c r="B53" s="123" t="s">
        <v>575</v>
      </c>
      <c r="C53" s="130">
        <v>3042</v>
      </c>
      <c r="D53" s="257"/>
      <c r="E53" s="257"/>
      <c r="F53" s="257">
        <f>F51-F52</f>
        <v>1000</v>
      </c>
      <c r="G53" s="259"/>
    </row>
    <row r="54" spans="2:7" ht="30" customHeight="1">
      <c r="B54" s="123" t="s">
        <v>576</v>
      </c>
      <c r="C54" s="130">
        <v>3043</v>
      </c>
      <c r="D54" s="257">
        <f>D52-D51</f>
        <v>944</v>
      </c>
      <c r="E54" s="257">
        <f>E52-E51</f>
        <v>400</v>
      </c>
      <c r="F54" s="257"/>
      <c r="G54" s="259">
        <f>G52-G51</f>
        <v>100</v>
      </c>
    </row>
    <row r="55" spans="2:7" ht="30" customHeight="1">
      <c r="B55" s="123" t="s">
        <v>220</v>
      </c>
      <c r="C55" s="130">
        <v>3044</v>
      </c>
      <c r="D55" s="257">
        <v>9344</v>
      </c>
      <c r="E55" s="257">
        <v>8400</v>
      </c>
      <c r="F55" s="257">
        <v>8000</v>
      </c>
      <c r="G55" s="259">
        <f>F58</f>
        <v>9000</v>
      </c>
    </row>
    <row r="56" spans="2:7" ht="30" customHeight="1">
      <c r="B56" s="123" t="s">
        <v>221</v>
      </c>
      <c r="C56" s="130">
        <v>3045</v>
      </c>
      <c r="D56" s="257"/>
      <c r="E56" s="257"/>
      <c r="F56" s="257"/>
      <c r="G56" s="259"/>
    </row>
    <row r="57" spans="2:7" ht="30" customHeight="1">
      <c r="B57" s="123" t="s">
        <v>134</v>
      </c>
      <c r="C57" s="130">
        <v>3046</v>
      </c>
      <c r="D57" s="257"/>
      <c r="E57" s="257"/>
      <c r="F57" s="257"/>
      <c r="G57" s="259"/>
    </row>
    <row r="58" spans="2:7" ht="30" customHeight="1" thickBot="1">
      <c r="B58" s="125" t="s">
        <v>577</v>
      </c>
      <c r="C58" s="131">
        <v>3047</v>
      </c>
      <c r="D58" s="260">
        <f>D55-D54</f>
        <v>8400</v>
      </c>
      <c r="E58" s="260">
        <f>E55-E54</f>
        <v>8000</v>
      </c>
      <c r="F58" s="260">
        <f>F53+F55</f>
        <v>9000</v>
      </c>
      <c r="G58" s="261">
        <f>G55-G54</f>
        <v>8900</v>
      </c>
    </row>
  </sheetData>
  <sheetProtection/>
  <mergeCells count="5">
    <mergeCell ref="B4:G4"/>
    <mergeCell ref="B5:G5"/>
    <mergeCell ref="B7:B8"/>
    <mergeCell ref="C7:C8"/>
    <mergeCell ref="D7:G7"/>
  </mergeCells>
  <printOptions/>
  <pageMargins left="0.7" right="0.7" top="0.75" bottom="0.75" header="0.3" footer="0.3"/>
  <pageSetup fitToHeight="1" fitToWidth="1" horizontalDpi="300" verticalDpi="300" orientation="portrait" scale="4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B1:J23"/>
  <sheetViews>
    <sheetView showGridLines="0" zoomScale="85" zoomScaleNormal="85" zoomScalePageLayoutView="0" workbookViewId="0" topLeftCell="A43">
      <selection activeCell="A35" sqref="A35"/>
    </sheetView>
  </sheetViews>
  <sheetFormatPr defaultColWidth="9.140625" defaultRowHeight="12.75"/>
  <cols>
    <col min="1" max="1" width="6.7109375" style="14" customWidth="1"/>
    <col min="2" max="7" width="30.140625" style="14" customWidth="1"/>
    <col min="8" max="8" width="18.8515625" style="14" customWidth="1"/>
    <col min="9" max="9" width="15.57421875" style="14" customWidth="1"/>
    <col min="10" max="16384" width="9.140625" style="14" customWidth="1"/>
  </cols>
  <sheetData>
    <row r="1" spans="2:7" ht="15.75">
      <c r="B1" s="37"/>
      <c r="C1" s="37"/>
      <c r="D1" s="37"/>
      <c r="E1" s="37"/>
      <c r="F1" s="37"/>
      <c r="G1" s="11" t="s">
        <v>713</v>
      </c>
    </row>
    <row r="2" spans="2:6" ht="15.75">
      <c r="B2" s="37"/>
      <c r="C2" s="37"/>
      <c r="D2" s="37"/>
      <c r="E2" s="37"/>
      <c r="F2" s="37"/>
    </row>
    <row r="5" spans="2:9" ht="22.5" customHeight="1">
      <c r="B5" s="847" t="s">
        <v>538</v>
      </c>
      <c r="C5" s="847"/>
      <c r="D5" s="847"/>
      <c r="E5" s="847"/>
      <c r="F5" s="847"/>
      <c r="G5" s="847"/>
      <c r="H5" s="38"/>
      <c r="I5" s="38"/>
    </row>
    <row r="6" spans="7:9" ht="15.75">
      <c r="G6" s="39"/>
      <c r="H6" s="39"/>
      <c r="I6" s="39"/>
    </row>
    <row r="7" ht="16.5" thickBot="1">
      <c r="G7" s="40" t="s">
        <v>59</v>
      </c>
    </row>
    <row r="8" spans="2:10" s="41" customFormat="1" ht="18" customHeight="1">
      <c r="B8" s="848" t="s">
        <v>801</v>
      </c>
      <c r="C8" s="849"/>
      <c r="D8" s="849"/>
      <c r="E8" s="849"/>
      <c r="F8" s="849"/>
      <c r="G8" s="850"/>
      <c r="J8" s="42"/>
    </row>
    <row r="9" spans="2:7" s="41" customFormat="1" ht="21.75" customHeight="1" thickBot="1">
      <c r="B9" s="851"/>
      <c r="C9" s="852"/>
      <c r="D9" s="852"/>
      <c r="E9" s="852"/>
      <c r="F9" s="852"/>
      <c r="G9" s="853"/>
    </row>
    <row r="10" spans="2:7" s="41" customFormat="1" ht="54.75" customHeight="1">
      <c r="B10" s="118" t="s">
        <v>539</v>
      </c>
      <c r="C10" s="93" t="s">
        <v>24</v>
      </c>
      <c r="D10" s="93" t="s">
        <v>540</v>
      </c>
      <c r="E10" s="93" t="s">
        <v>760</v>
      </c>
      <c r="F10" s="93" t="s">
        <v>541</v>
      </c>
      <c r="G10" s="119" t="s">
        <v>759</v>
      </c>
    </row>
    <row r="11" spans="2:7" s="41" customFormat="1" ht="17.25" customHeight="1" thickBot="1">
      <c r="B11" s="120"/>
      <c r="C11" s="94">
        <v>1</v>
      </c>
      <c r="D11" s="94">
        <v>2</v>
      </c>
      <c r="E11" s="94">
        <v>3</v>
      </c>
      <c r="F11" s="94" t="s">
        <v>542</v>
      </c>
      <c r="G11" s="121">
        <v>5</v>
      </c>
    </row>
    <row r="12" spans="2:7" s="41" customFormat="1" ht="33" customHeight="1">
      <c r="B12" s="52" t="s">
        <v>543</v>
      </c>
      <c r="C12" s="280">
        <v>1500000</v>
      </c>
      <c r="D12" s="280"/>
      <c r="E12" s="280"/>
      <c r="F12" s="356"/>
      <c r="G12" s="357"/>
    </row>
    <row r="13" spans="2:7" s="41" customFormat="1" ht="33" customHeight="1">
      <c r="B13" s="234" t="s">
        <v>544</v>
      </c>
      <c r="C13" s="257"/>
      <c r="D13" s="257"/>
      <c r="E13" s="257"/>
      <c r="F13" s="257"/>
      <c r="G13" s="345"/>
    </row>
    <row r="14" spans="2:7" s="41" customFormat="1" ht="33" customHeight="1" thickBot="1">
      <c r="B14" s="233" t="s">
        <v>21</v>
      </c>
      <c r="C14" s="260">
        <v>1500000</v>
      </c>
      <c r="D14" s="260"/>
      <c r="E14" s="260"/>
      <c r="F14" s="260"/>
      <c r="G14" s="294"/>
    </row>
    <row r="15" spans="2:7" s="41" customFormat="1" ht="42.75" customHeight="1" thickBot="1">
      <c r="B15" s="43"/>
      <c r="C15" s="44"/>
      <c r="D15" s="45"/>
      <c r="E15" s="46"/>
      <c r="F15" s="47" t="s">
        <v>59</v>
      </c>
      <c r="G15" s="47"/>
    </row>
    <row r="16" spans="2:8" s="41" customFormat="1" ht="33" customHeight="1">
      <c r="B16" s="854" t="s">
        <v>802</v>
      </c>
      <c r="C16" s="855"/>
      <c r="D16" s="855"/>
      <c r="E16" s="855"/>
      <c r="F16" s="793"/>
      <c r="G16" s="48"/>
      <c r="H16" s="49"/>
    </row>
    <row r="17" spans="2:7" s="41" customFormat="1" ht="19.5" thickBot="1">
      <c r="B17" s="122"/>
      <c r="C17" s="94" t="s">
        <v>545</v>
      </c>
      <c r="D17" s="94" t="s">
        <v>546</v>
      </c>
      <c r="E17" s="94" t="s">
        <v>547</v>
      </c>
      <c r="F17" s="95" t="s">
        <v>548</v>
      </c>
      <c r="G17" s="50"/>
    </row>
    <row r="18" spans="2:7" s="41" customFormat="1" ht="33" customHeight="1">
      <c r="B18" s="52" t="s">
        <v>543</v>
      </c>
      <c r="C18" s="356"/>
      <c r="D18" s="356"/>
      <c r="E18" s="356"/>
      <c r="F18" s="358"/>
      <c r="G18" s="27"/>
    </row>
    <row r="19" spans="2:8" ht="33" customHeight="1">
      <c r="B19" s="232" t="s">
        <v>544</v>
      </c>
      <c r="C19" s="257"/>
      <c r="D19" s="257"/>
      <c r="E19" s="281"/>
      <c r="F19" s="259"/>
      <c r="G19" s="27"/>
      <c r="H19" s="27"/>
    </row>
    <row r="20" spans="2:8" ht="33" customHeight="1" thickBot="1">
      <c r="B20" s="233" t="s">
        <v>21</v>
      </c>
      <c r="C20" s="260"/>
      <c r="D20" s="359"/>
      <c r="E20" s="360"/>
      <c r="F20" s="261"/>
      <c r="G20" s="27"/>
      <c r="H20" s="27"/>
    </row>
    <row r="21" ht="33" customHeight="1">
      <c r="G21" s="40"/>
    </row>
    <row r="22" spans="2:7" ht="18.75" customHeight="1">
      <c r="B22" s="846" t="s">
        <v>549</v>
      </c>
      <c r="C22" s="846"/>
      <c r="D22" s="846"/>
      <c r="E22" s="846"/>
      <c r="F22" s="846"/>
      <c r="G22" s="846"/>
    </row>
    <row r="23" ht="18.75" customHeight="1">
      <c r="B23" s="51"/>
    </row>
  </sheetData>
  <sheetProtection/>
  <mergeCells count="4">
    <mergeCell ref="B22:G22"/>
    <mergeCell ref="B5:G5"/>
    <mergeCell ref="B8:G9"/>
    <mergeCell ref="B16:F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B2:W96"/>
  <sheetViews>
    <sheetView showGridLines="0" zoomScale="70" zoomScaleNormal="70" zoomScalePageLayoutView="0" workbookViewId="0" topLeftCell="A34">
      <selection activeCell="G52" sqref="G52"/>
    </sheetView>
  </sheetViews>
  <sheetFormatPr defaultColWidth="9.140625" defaultRowHeight="12.75"/>
  <cols>
    <col min="1" max="1" width="9.140625" style="15" customWidth="1"/>
    <col min="2" max="2" width="6.140625" style="15" customWidth="1"/>
    <col min="3" max="3" width="73.7109375" style="15" customWidth="1"/>
    <col min="4" max="9" width="21.7109375" style="15" customWidth="1"/>
    <col min="10" max="10" width="12.28125" style="15" customWidth="1"/>
    <col min="11" max="11" width="13.421875" style="15" customWidth="1"/>
    <col min="12" max="12" width="11.28125" style="15" customWidth="1"/>
    <col min="13" max="13" width="12.421875" style="15" customWidth="1"/>
    <col min="14" max="14" width="14.421875" style="15" customWidth="1"/>
    <col min="15" max="15" width="15.140625" style="15" customWidth="1"/>
    <col min="16" max="16" width="11.28125" style="15" customWidth="1"/>
    <col min="17" max="17" width="13.140625" style="15" customWidth="1"/>
    <col min="18" max="18" width="13.00390625" style="15" customWidth="1"/>
    <col min="19" max="19" width="14.140625" style="15" customWidth="1"/>
    <col min="20" max="20" width="26.57421875" style="15" customWidth="1"/>
    <col min="21" max="16384" width="9.140625" style="15" customWidth="1"/>
  </cols>
  <sheetData>
    <row r="2" ht="15.75">
      <c r="I2" s="505" t="s">
        <v>712</v>
      </c>
    </row>
    <row r="4" spans="2:9" ht="18.75">
      <c r="B4" s="868" t="s">
        <v>58</v>
      </c>
      <c r="C4" s="868"/>
      <c r="D4" s="868"/>
      <c r="E4" s="868"/>
      <c r="F4" s="868"/>
      <c r="G4" s="868"/>
      <c r="H4" s="868"/>
      <c r="I4" s="868"/>
    </row>
    <row r="5" spans="3:9" ht="16.5" thickBot="1">
      <c r="C5" s="112"/>
      <c r="D5" s="112"/>
      <c r="E5" s="112"/>
      <c r="F5" s="112"/>
      <c r="G5" s="112"/>
      <c r="H5" s="112"/>
      <c r="I5" s="111" t="s">
        <v>59</v>
      </c>
    </row>
    <row r="6" spans="2:23" ht="25.5" customHeight="1">
      <c r="B6" s="873" t="s">
        <v>572</v>
      </c>
      <c r="C6" s="859" t="s">
        <v>61</v>
      </c>
      <c r="D6" s="866" t="s">
        <v>803</v>
      </c>
      <c r="E6" s="871" t="s">
        <v>804</v>
      </c>
      <c r="F6" s="869" t="s">
        <v>794</v>
      </c>
      <c r="G6" s="856" t="s">
        <v>795</v>
      </c>
      <c r="H6" s="856" t="s">
        <v>796</v>
      </c>
      <c r="I6" s="862" t="s">
        <v>797</v>
      </c>
      <c r="J6" s="861"/>
      <c r="K6" s="858"/>
      <c r="L6" s="861"/>
      <c r="M6" s="858"/>
      <c r="N6" s="861"/>
      <c r="O6" s="858"/>
      <c r="P6" s="861"/>
      <c r="Q6" s="858"/>
      <c r="R6" s="858"/>
      <c r="S6" s="858"/>
      <c r="T6" s="114"/>
      <c r="U6" s="114"/>
      <c r="V6" s="114"/>
      <c r="W6" s="114"/>
    </row>
    <row r="7" spans="2:23" ht="36.75" customHeight="1" thickBot="1">
      <c r="B7" s="874"/>
      <c r="C7" s="860"/>
      <c r="D7" s="867"/>
      <c r="E7" s="872"/>
      <c r="F7" s="870"/>
      <c r="G7" s="857"/>
      <c r="H7" s="857"/>
      <c r="I7" s="863"/>
      <c r="J7" s="861"/>
      <c r="K7" s="861"/>
      <c r="L7" s="861"/>
      <c r="M7" s="861"/>
      <c r="N7" s="861"/>
      <c r="O7" s="858"/>
      <c r="P7" s="861"/>
      <c r="Q7" s="858"/>
      <c r="R7" s="858"/>
      <c r="S7" s="858"/>
      <c r="T7" s="114"/>
      <c r="U7" s="114"/>
      <c r="V7" s="114"/>
      <c r="W7" s="114"/>
    </row>
    <row r="8" spans="2:23" ht="36" customHeight="1">
      <c r="B8" s="229" t="s">
        <v>97</v>
      </c>
      <c r="C8" s="695" t="s">
        <v>181</v>
      </c>
      <c r="D8" s="696">
        <v>31124359</v>
      </c>
      <c r="E8" s="506">
        <v>30549103</v>
      </c>
      <c r="F8" s="361">
        <v>8508160</v>
      </c>
      <c r="G8" s="362">
        <v>17247780</v>
      </c>
      <c r="H8" s="362">
        <v>26105346</v>
      </c>
      <c r="I8" s="363">
        <v>34929025</v>
      </c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</row>
    <row r="9" spans="2:23" ht="36" customHeight="1">
      <c r="B9" s="228" t="s">
        <v>98</v>
      </c>
      <c r="C9" s="697" t="s">
        <v>182</v>
      </c>
      <c r="D9" s="698">
        <v>43121355</v>
      </c>
      <c r="E9" s="507">
        <v>42323500</v>
      </c>
      <c r="F9" s="279">
        <v>11774421</v>
      </c>
      <c r="G9" s="115">
        <v>23874383</v>
      </c>
      <c r="H9" s="115">
        <v>36140294</v>
      </c>
      <c r="I9" s="271">
        <v>48515987</v>
      </c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</row>
    <row r="10" spans="2:23" ht="36" customHeight="1">
      <c r="B10" s="228" t="s">
        <v>99</v>
      </c>
      <c r="C10" s="697" t="s">
        <v>183</v>
      </c>
      <c r="D10" s="698">
        <v>50516667</v>
      </c>
      <c r="E10" s="507">
        <v>49370362.75</v>
      </c>
      <c r="F10" s="279">
        <v>13734862</v>
      </c>
      <c r="G10" s="115">
        <v>27849468</v>
      </c>
      <c r="H10" s="115">
        <v>42157653</v>
      </c>
      <c r="I10" s="271">
        <v>56593899</v>
      </c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</row>
    <row r="11" spans="2:23" ht="36" customHeight="1">
      <c r="B11" s="228" t="s">
        <v>100</v>
      </c>
      <c r="C11" s="697" t="s">
        <v>184</v>
      </c>
      <c r="D11" s="698">
        <v>50</v>
      </c>
      <c r="E11" s="507">
        <v>50</v>
      </c>
      <c r="F11" s="279">
        <v>52</v>
      </c>
      <c r="G11" s="115">
        <v>53</v>
      </c>
      <c r="H11" s="115">
        <v>53</v>
      </c>
      <c r="I11" s="271">
        <v>52</v>
      </c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</row>
    <row r="12" spans="2:23" ht="36" customHeight="1">
      <c r="B12" s="228" t="s">
        <v>185</v>
      </c>
      <c r="C12" s="699" t="s">
        <v>186</v>
      </c>
      <c r="D12" s="698">
        <v>43</v>
      </c>
      <c r="E12" s="507">
        <v>43</v>
      </c>
      <c r="F12" s="279">
        <v>43</v>
      </c>
      <c r="G12" s="115">
        <v>43</v>
      </c>
      <c r="H12" s="115">
        <v>43</v>
      </c>
      <c r="I12" s="271">
        <v>43</v>
      </c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</row>
    <row r="13" spans="2:23" ht="36" customHeight="1">
      <c r="B13" s="228" t="s">
        <v>187</v>
      </c>
      <c r="C13" s="699" t="s">
        <v>188</v>
      </c>
      <c r="D13" s="698">
        <v>7</v>
      </c>
      <c r="E13" s="507">
        <v>7</v>
      </c>
      <c r="F13" s="279">
        <v>9</v>
      </c>
      <c r="G13" s="115">
        <v>10</v>
      </c>
      <c r="H13" s="115">
        <v>10</v>
      </c>
      <c r="I13" s="271">
        <v>9</v>
      </c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</row>
    <row r="14" spans="2:23" ht="36" customHeight="1">
      <c r="B14" s="228" t="s">
        <v>88</v>
      </c>
      <c r="C14" s="700" t="s">
        <v>63</v>
      </c>
      <c r="D14" s="698">
        <v>30000</v>
      </c>
      <c r="E14" s="507"/>
      <c r="F14" s="279"/>
      <c r="G14" s="115"/>
      <c r="H14" s="115"/>
      <c r="I14" s="271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</row>
    <row r="15" spans="2:23" ht="36" customHeight="1">
      <c r="B15" s="228" t="s">
        <v>89</v>
      </c>
      <c r="C15" s="700" t="s">
        <v>537</v>
      </c>
      <c r="D15" s="698">
        <v>1</v>
      </c>
      <c r="E15" s="507"/>
      <c r="F15" s="279"/>
      <c r="G15" s="115"/>
      <c r="H15" s="115"/>
      <c r="I15" s="271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</row>
    <row r="16" spans="2:23" ht="36" customHeight="1">
      <c r="B16" s="228" t="s">
        <v>90</v>
      </c>
      <c r="C16" s="700" t="s">
        <v>64</v>
      </c>
      <c r="D16" s="698"/>
      <c r="E16" s="507"/>
      <c r="F16" s="279"/>
      <c r="G16" s="115"/>
      <c r="H16" s="115"/>
      <c r="I16" s="271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</row>
    <row r="17" spans="2:23" ht="36" customHeight="1">
      <c r="B17" s="228" t="s">
        <v>189</v>
      </c>
      <c r="C17" s="700" t="s">
        <v>551</v>
      </c>
      <c r="D17" s="698"/>
      <c r="E17" s="507"/>
      <c r="F17" s="279"/>
      <c r="G17" s="115"/>
      <c r="H17" s="115"/>
      <c r="I17" s="271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</row>
    <row r="18" spans="2:23" ht="36" customHeight="1">
      <c r="B18" s="228" t="s">
        <v>91</v>
      </c>
      <c r="C18" s="697" t="s">
        <v>65</v>
      </c>
      <c r="D18" s="698">
        <v>2200000</v>
      </c>
      <c r="E18" s="507">
        <v>1950000</v>
      </c>
      <c r="F18" s="279">
        <v>309000</v>
      </c>
      <c r="G18" s="115">
        <v>618000</v>
      </c>
      <c r="H18" s="115">
        <v>927000</v>
      </c>
      <c r="I18" s="271">
        <v>1236000</v>
      </c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</row>
    <row r="19" spans="2:23" ht="36" customHeight="1">
      <c r="B19" s="228" t="s">
        <v>92</v>
      </c>
      <c r="C19" s="701" t="s">
        <v>536</v>
      </c>
      <c r="D19" s="698">
        <v>6</v>
      </c>
      <c r="E19" s="507">
        <v>4</v>
      </c>
      <c r="F19" s="279">
        <v>2</v>
      </c>
      <c r="G19" s="115">
        <v>2</v>
      </c>
      <c r="H19" s="115">
        <v>2</v>
      </c>
      <c r="I19" s="271">
        <v>2</v>
      </c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</row>
    <row r="20" spans="2:23" ht="36" customHeight="1">
      <c r="B20" s="228" t="s">
        <v>93</v>
      </c>
      <c r="C20" s="697" t="s">
        <v>66</v>
      </c>
      <c r="D20" s="698"/>
      <c r="E20" s="507"/>
      <c r="F20" s="279"/>
      <c r="G20" s="115"/>
      <c r="H20" s="115"/>
      <c r="I20" s="271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</row>
    <row r="21" spans="2:23" ht="36" customHeight="1">
      <c r="B21" s="228" t="s">
        <v>94</v>
      </c>
      <c r="C21" s="700" t="s">
        <v>550</v>
      </c>
      <c r="D21" s="698"/>
      <c r="E21" s="507"/>
      <c r="F21" s="279"/>
      <c r="G21" s="115"/>
      <c r="H21" s="115"/>
      <c r="I21" s="271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</row>
    <row r="22" spans="2:23" ht="36" customHeight="1">
      <c r="B22" s="228" t="s">
        <v>155</v>
      </c>
      <c r="C22" s="697" t="s">
        <v>105</v>
      </c>
      <c r="D22" s="698"/>
      <c r="E22" s="507"/>
      <c r="F22" s="279"/>
      <c r="G22" s="115"/>
      <c r="H22" s="115"/>
      <c r="I22" s="271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</row>
    <row r="23" spans="2:23" ht="36" customHeight="1">
      <c r="B23" s="228" t="s">
        <v>46</v>
      </c>
      <c r="C23" s="697" t="s">
        <v>553</v>
      </c>
      <c r="D23" s="698"/>
      <c r="E23" s="507"/>
      <c r="F23" s="279"/>
      <c r="G23" s="115"/>
      <c r="H23" s="115"/>
      <c r="I23" s="271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</row>
    <row r="24" spans="2:23" ht="36" customHeight="1">
      <c r="B24" s="228" t="s">
        <v>157</v>
      </c>
      <c r="C24" s="697" t="s">
        <v>685</v>
      </c>
      <c r="D24" s="698">
        <v>112000</v>
      </c>
      <c r="E24" s="507">
        <v>85030</v>
      </c>
      <c r="F24" s="279">
        <v>29433</v>
      </c>
      <c r="G24" s="115">
        <v>58866</v>
      </c>
      <c r="H24" s="115">
        <v>88299</v>
      </c>
      <c r="I24" s="271">
        <v>117732</v>
      </c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</row>
    <row r="25" spans="2:23" ht="36" customHeight="1">
      <c r="B25" s="228" t="s">
        <v>190</v>
      </c>
      <c r="C25" s="697" t="s">
        <v>684</v>
      </c>
      <c r="D25" s="698">
        <v>3</v>
      </c>
      <c r="E25" s="507">
        <v>3</v>
      </c>
      <c r="F25" s="279">
        <v>3</v>
      </c>
      <c r="G25" s="115">
        <v>3</v>
      </c>
      <c r="H25" s="115">
        <v>3</v>
      </c>
      <c r="I25" s="271">
        <v>3</v>
      </c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</row>
    <row r="26" spans="2:23" ht="36" customHeight="1">
      <c r="B26" s="228" t="s">
        <v>191</v>
      </c>
      <c r="C26" s="697" t="s">
        <v>516</v>
      </c>
      <c r="D26" s="698"/>
      <c r="E26" s="507"/>
      <c r="F26" s="279"/>
      <c r="G26" s="115"/>
      <c r="H26" s="115"/>
      <c r="I26" s="271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</row>
    <row r="27" spans="2:23" ht="36" customHeight="1">
      <c r="B27" s="228" t="s">
        <v>192</v>
      </c>
      <c r="C27" s="697" t="s">
        <v>552</v>
      </c>
      <c r="D27" s="698"/>
      <c r="E27" s="507"/>
      <c r="F27" s="279"/>
      <c r="G27" s="115"/>
      <c r="H27" s="115"/>
      <c r="I27" s="271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</row>
    <row r="28" spans="2:23" ht="36" customHeight="1">
      <c r="B28" s="228" t="s">
        <v>193</v>
      </c>
      <c r="C28" s="697" t="s">
        <v>67</v>
      </c>
      <c r="D28" s="698">
        <v>500000</v>
      </c>
      <c r="E28" s="507">
        <v>500000</v>
      </c>
      <c r="F28" s="279">
        <v>150000</v>
      </c>
      <c r="G28" s="115">
        <v>300000</v>
      </c>
      <c r="H28" s="115">
        <v>450000</v>
      </c>
      <c r="I28" s="271">
        <v>600000</v>
      </c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</row>
    <row r="29" spans="2:23" ht="36" customHeight="1">
      <c r="B29" s="228" t="s">
        <v>194</v>
      </c>
      <c r="C29" s="697" t="s">
        <v>49</v>
      </c>
      <c r="D29" s="698">
        <v>40000</v>
      </c>
      <c r="E29" s="507">
        <v>40000</v>
      </c>
      <c r="F29" s="279">
        <v>11500</v>
      </c>
      <c r="G29" s="115">
        <v>25000</v>
      </c>
      <c r="H29" s="115">
        <v>35000</v>
      </c>
      <c r="I29" s="271">
        <v>40000</v>
      </c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</row>
    <row r="30" spans="2:23" ht="36" customHeight="1">
      <c r="B30" s="228" t="s">
        <v>159</v>
      </c>
      <c r="C30" s="702" t="s">
        <v>50</v>
      </c>
      <c r="D30" s="698"/>
      <c r="E30" s="507"/>
      <c r="F30" s="279"/>
      <c r="G30" s="115"/>
      <c r="H30" s="115"/>
      <c r="I30" s="271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</row>
    <row r="31" spans="2:23" ht="36" customHeight="1">
      <c r="B31" s="228" t="s">
        <v>160</v>
      </c>
      <c r="C31" s="697" t="s">
        <v>68</v>
      </c>
      <c r="D31" s="698"/>
      <c r="E31" s="507"/>
      <c r="F31" s="279"/>
      <c r="G31" s="115"/>
      <c r="H31" s="115"/>
      <c r="I31" s="271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</row>
    <row r="32" spans="2:23" ht="36" customHeight="1">
      <c r="B32" s="228" t="s">
        <v>515</v>
      </c>
      <c r="C32" s="697" t="s">
        <v>743</v>
      </c>
      <c r="D32" s="698"/>
      <c r="E32" s="507"/>
      <c r="F32" s="279"/>
      <c r="G32" s="115"/>
      <c r="H32" s="115"/>
      <c r="I32" s="271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</row>
    <row r="33" spans="2:23" ht="36" customHeight="1">
      <c r="B33" s="228" t="s">
        <v>47</v>
      </c>
      <c r="C33" s="697" t="s">
        <v>69</v>
      </c>
      <c r="D33" s="698">
        <v>440787</v>
      </c>
      <c r="E33" s="507">
        <v>440787</v>
      </c>
      <c r="F33" s="279">
        <v>47230</v>
      </c>
      <c r="G33" s="115">
        <v>94460</v>
      </c>
      <c r="H33" s="115">
        <v>191133</v>
      </c>
      <c r="I33" s="271">
        <v>287806</v>
      </c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</row>
    <row r="34" spans="2:23" ht="36" customHeight="1">
      <c r="B34" s="228" t="s">
        <v>195</v>
      </c>
      <c r="C34" s="697" t="s">
        <v>769</v>
      </c>
      <c r="D34" s="698">
        <v>6</v>
      </c>
      <c r="E34" s="507">
        <v>6</v>
      </c>
      <c r="F34" s="279">
        <v>1</v>
      </c>
      <c r="G34" s="115">
        <v>2</v>
      </c>
      <c r="H34" s="115">
        <v>3</v>
      </c>
      <c r="I34" s="271">
        <v>4</v>
      </c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</row>
    <row r="35" spans="2:23" ht="36" customHeight="1">
      <c r="B35" s="228" t="s">
        <v>196</v>
      </c>
      <c r="C35" s="697" t="s">
        <v>70</v>
      </c>
      <c r="D35" s="698"/>
      <c r="E35" s="507"/>
      <c r="F35" s="279"/>
      <c r="G35" s="115"/>
      <c r="H35" s="115"/>
      <c r="I35" s="271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</row>
    <row r="36" spans="2:23" ht="36" customHeight="1">
      <c r="B36" s="228" t="s">
        <v>161</v>
      </c>
      <c r="C36" s="697" t="s">
        <v>71</v>
      </c>
      <c r="D36" s="698">
        <v>180000</v>
      </c>
      <c r="E36" s="507">
        <v>180000</v>
      </c>
      <c r="F36" s="279">
        <v>120000</v>
      </c>
      <c r="G36" s="115">
        <v>120000</v>
      </c>
      <c r="H36" s="115">
        <v>180000</v>
      </c>
      <c r="I36" s="271">
        <v>180000</v>
      </c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</row>
    <row r="37" spans="2:23" ht="36" customHeight="1">
      <c r="B37" s="228" t="s">
        <v>197</v>
      </c>
      <c r="C37" s="697" t="s">
        <v>72</v>
      </c>
      <c r="D37" s="698"/>
      <c r="E37" s="507"/>
      <c r="F37" s="279"/>
      <c r="G37" s="115"/>
      <c r="H37" s="115"/>
      <c r="I37" s="271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</row>
    <row r="38" spans="2:23" ht="36" customHeight="1" thickBot="1">
      <c r="B38" s="228" t="s">
        <v>744</v>
      </c>
      <c r="C38" s="703" t="s">
        <v>73</v>
      </c>
      <c r="D38" s="1032">
        <v>50000</v>
      </c>
      <c r="E38" s="508">
        <v>50000</v>
      </c>
      <c r="F38" s="364"/>
      <c r="G38" s="365"/>
      <c r="H38" s="365"/>
      <c r="I38" s="366">
        <v>60000</v>
      </c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</row>
    <row r="39" spans="2:23" ht="15.75">
      <c r="B39" s="113"/>
      <c r="C39" s="116"/>
      <c r="D39" s="116"/>
      <c r="E39" s="116"/>
      <c r="F39" s="116"/>
      <c r="G39" s="116"/>
      <c r="H39" s="116"/>
      <c r="I39" s="116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</row>
    <row r="40" spans="2:23" ht="19.5" customHeight="1">
      <c r="B40" s="113"/>
      <c r="C40" s="865" t="s">
        <v>554</v>
      </c>
      <c r="D40" s="865"/>
      <c r="E40" s="704"/>
      <c r="F40" s="713"/>
      <c r="G40" s="713"/>
      <c r="H40" s="712"/>
      <c r="I40" s="712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</row>
    <row r="41" spans="2:23" ht="18.75" customHeight="1">
      <c r="B41" s="113"/>
      <c r="C41" s="864" t="s">
        <v>843</v>
      </c>
      <c r="D41" s="864"/>
      <c r="E41" s="864"/>
      <c r="F41" s="116"/>
      <c r="G41" s="116"/>
      <c r="H41" s="116"/>
      <c r="I41" s="116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</row>
    <row r="42" spans="2:23" ht="15.75">
      <c r="B42" s="113"/>
      <c r="C42" s="116"/>
      <c r="D42" s="116"/>
      <c r="E42" s="116"/>
      <c r="F42" s="116"/>
      <c r="G42" s="116"/>
      <c r="H42" s="116"/>
      <c r="I42" s="116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</row>
    <row r="43" spans="3:23" ht="24" customHeight="1">
      <c r="C43" s="117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14"/>
    </row>
    <row r="44" spans="2:23" ht="15.75">
      <c r="B44" s="113"/>
      <c r="C44" s="116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14"/>
    </row>
    <row r="45" spans="2:23" ht="15.75">
      <c r="B45" s="113"/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114"/>
    </row>
    <row r="46" spans="2:23" ht="15.75">
      <c r="B46" s="113"/>
      <c r="C46" s="114"/>
      <c r="D46" s="116"/>
      <c r="E46" s="116"/>
      <c r="F46" s="116"/>
      <c r="G46" s="116"/>
      <c r="H46" s="116"/>
      <c r="I46" s="116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4"/>
      <c r="V46" s="114"/>
      <c r="W46" s="114"/>
    </row>
    <row r="47" spans="2:23" ht="15.75">
      <c r="B47" s="113"/>
      <c r="C47" s="114"/>
      <c r="D47" s="116"/>
      <c r="E47" s="116"/>
      <c r="F47" s="116"/>
      <c r="G47" s="116"/>
      <c r="H47" s="116"/>
      <c r="I47" s="116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14"/>
      <c r="W47" s="114"/>
    </row>
    <row r="48" spans="2:23" ht="15.75">
      <c r="B48" s="113"/>
      <c r="C48" s="116"/>
      <c r="D48" s="116"/>
      <c r="E48" s="116"/>
      <c r="F48" s="116"/>
      <c r="G48" s="116"/>
      <c r="H48" s="116"/>
      <c r="I48" s="116"/>
      <c r="J48" s="114"/>
      <c r="K48" s="114"/>
      <c r="L48" s="114"/>
      <c r="M48" s="114"/>
      <c r="N48" s="114"/>
      <c r="O48" s="114"/>
      <c r="P48" s="114"/>
      <c r="Q48" s="114"/>
      <c r="R48" s="114"/>
      <c r="S48" s="114"/>
      <c r="T48" s="114"/>
      <c r="U48" s="114"/>
      <c r="V48" s="114"/>
      <c r="W48" s="114"/>
    </row>
    <row r="49" spans="2:23" ht="15.75">
      <c r="B49" s="113"/>
      <c r="C49" s="116"/>
      <c r="D49" s="116"/>
      <c r="E49" s="116"/>
      <c r="F49" s="116"/>
      <c r="G49" s="116"/>
      <c r="H49" s="116"/>
      <c r="I49" s="116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</row>
    <row r="50" spans="2:23" ht="15.75">
      <c r="B50" s="113"/>
      <c r="C50" s="116"/>
      <c r="D50" s="116"/>
      <c r="E50" s="116"/>
      <c r="F50" s="116"/>
      <c r="G50" s="116"/>
      <c r="H50" s="116"/>
      <c r="I50" s="116"/>
      <c r="J50" s="114"/>
      <c r="K50" s="114"/>
      <c r="L50" s="114"/>
      <c r="M50" s="114"/>
      <c r="N50" s="114"/>
      <c r="O50" s="114"/>
      <c r="P50" s="114"/>
      <c r="Q50" s="114"/>
      <c r="R50" s="114"/>
      <c r="S50" s="114"/>
      <c r="T50" s="114"/>
      <c r="U50" s="114"/>
      <c r="V50" s="114"/>
      <c r="W50" s="114"/>
    </row>
    <row r="51" spans="2:15" ht="15.75">
      <c r="B51" s="113"/>
      <c r="C51" s="116"/>
      <c r="D51" s="116"/>
      <c r="E51" s="116"/>
      <c r="F51" s="116"/>
      <c r="G51" s="116"/>
      <c r="H51" s="116"/>
      <c r="I51" s="116"/>
      <c r="J51" s="114"/>
      <c r="K51" s="114"/>
      <c r="L51" s="114"/>
      <c r="M51" s="114"/>
      <c r="N51" s="114"/>
      <c r="O51" s="114"/>
    </row>
    <row r="52" spans="2:15" ht="15.75">
      <c r="B52" s="113"/>
      <c r="C52" s="116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</row>
    <row r="53" spans="2:15" ht="15.75">
      <c r="B53" s="113"/>
      <c r="C53" s="116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</row>
    <row r="54" spans="2:15" ht="15.75">
      <c r="B54" s="113"/>
      <c r="C54" s="114"/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</row>
    <row r="55" spans="2:15" ht="15.75">
      <c r="B55" s="113"/>
      <c r="C55" s="114"/>
      <c r="D55" s="116"/>
      <c r="E55" s="116"/>
      <c r="F55" s="116"/>
      <c r="G55" s="116"/>
      <c r="H55" s="116"/>
      <c r="I55" s="116"/>
      <c r="J55" s="114"/>
      <c r="K55" s="114"/>
      <c r="L55" s="114"/>
      <c r="M55" s="114"/>
      <c r="N55" s="114"/>
      <c r="O55" s="114"/>
    </row>
    <row r="56" spans="2:15" ht="15.75">
      <c r="B56" s="113"/>
      <c r="C56" s="114"/>
      <c r="D56" s="116"/>
      <c r="E56" s="116"/>
      <c r="F56" s="116"/>
      <c r="G56" s="116"/>
      <c r="H56" s="116"/>
      <c r="I56" s="116"/>
      <c r="J56" s="114"/>
      <c r="K56" s="114"/>
      <c r="L56" s="114"/>
      <c r="M56" s="114"/>
      <c r="N56" s="114"/>
      <c r="O56" s="114"/>
    </row>
    <row r="57" spans="2:15" ht="15.75">
      <c r="B57" s="113"/>
      <c r="C57" s="116"/>
      <c r="D57" s="116"/>
      <c r="E57" s="116"/>
      <c r="F57" s="116"/>
      <c r="G57" s="116"/>
      <c r="H57" s="116"/>
      <c r="I57" s="116"/>
      <c r="J57" s="114"/>
      <c r="K57" s="114"/>
      <c r="L57" s="114"/>
      <c r="M57" s="114"/>
      <c r="N57" s="114"/>
      <c r="O57" s="114"/>
    </row>
    <row r="58" spans="2:15" ht="15.75">
      <c r="B58" s="113"/>
      <c r="C58" s="116"/>
      <c r="D58" s="116"/>
      <c r="E58" s="116"/>
      <c r="F58" s="116"/>
      <c r="G58" s="116"/>
      <c r="H58" s="116"/>
      <c r="I58" s="116"/>
      <c r="J58" s="114"/>
      <c r="K58" s="114"/>
      <c r="L58" s="114"/>
      <c r="M58" s="114"/>
      <c r="N58" s="114"/>
      <c r="O58" s="114"/>
    </row>
    <row r="59" spans="2:15" ht="15.75">
      <c r="B59" s="113"/>
      <c r="C59" s="116"/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</row>
    <row r="60" spans="2:15" ht="15.75">
      <c r="B60" s="113"/>
      <c r="C60" s="116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4"/>
    </row>
    <row r="61" spans="2:15" ht="15.75">
      <c r="B61" s="114"/>
      <c r="C61" s="114"/>
      <c r="D61" s="114"/>
      <c r="E61" s="114"/>
      <c r="F61" s="114"/>
      <c r="G61" s="114"/>
      <c r="H61" s="114"/>
      <c r="I61" s="114"/>
      <c r="J61" s="114"/>
      <c r="K61" s="114"/>
      <c r="L61" s="114"/>
      <c r="M61" s="114"/>
      <c r="N61" s="114"/>
      <c r="O61" s="114"/>
    </row>
    <row r="62" spans="2:15" ht="15.75">
      <c r="B62" s="114"/>
      <c r="C62" s="114"/>
      <c r="D62" s="114"/>
      <c r="E62" s="114"/>
      <c r="F62" s="114"/>
      <c r="G62" s="114"/>
      <c r="H62" s="114"/>
      <c r="I62" s="114"/>
      <c r="J62" s="114"/>
      <c r="K62" s="114"/>
      <c r="L62" s="114"/>
      <c r="M62" s="114"/>
      <c r="N62" s="114"/>
      <c r="O62" s="114"/>
    </row>
    <row r="63" spans="2:15" ht="15.75">
      <c r="B63" s="114"/>
      <c r="C63" s="114"/>
      <c r="D63" s="114"/>
      <c r="E63" s="114"/>
      <c r="F63" s="114"/>
      <c r="G63" s="114"/>
      <c r="H63" s="114"/>
      <c r="I63" s="114"/>
      <c r="J63" s="114"/>
      <c r="K63" s="114"/>
      <c r="L63" s="114"/>
      <c r="M63" s="114"/>
      <c r="N63" s="114"/>
      <c r="O63" s="114"/>
    </row>
    <row r="64" spans="2:15" ht="15.75">
      <c r="B64" s="114"/>
      <c r="C64" s="114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</row>
    <row r="65" spans="2:15" ht="15.75">
      <c r="B65" s="114"/>
      <c r="C65" s="114"/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</row>
    <row r="66" spans="2:15" ht="15.75">
      <c r="B66" s="114"/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</row>
    <row r="67" spans="2:15" ht="15.75">
      <c r="B67" s="114"/>
      <c r="C67" s="114"/>
      <c r="D67" s="114"/>
      <c r="E67" s="114"/>
      <c r="F67" s="114"/>
      <c r="G67" s="114"/>
      <c r="H67" s="114"/>
      <c r="I67" s="114"/>
      <c r="J67" s="114"/>
      <c r="K67" s="114"/>
      <c r="L67" s="114"/>
      <c r="M67" s="114"/>
      <c r="N67" s="114"/>
      <c r="O67" s="114"/>
    </row>
    <row r="68" spans="2:15" ht="15.75">
      <c r="B68" s="114"/>
      <c r="C68" s="114"/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4"/>
      <c r="O68" s="114"/>
    </row>
    <row r="69" spans="2:15" ht="15.75">
      <c r="B69" s="114"/>
      <c r="C69" s="114"/>
      <c r="D69" s="114"/>
      <c r="E69" s="114"/>
      <c r="F69" s="114"/>
      <c r="G69" s="114"/>
      <c r="H69" s="114"/>
      <c r="I69" s="114"/>
      <c r="J69" s="114"/>
      <c r="K69" s="114"/>
      <c r="L69" s="114"/>
      <c r="M69" s="114"/>
      <c r="N69" s="114"/>
      <c r="O69" s="114"/>
    </row>
    <row r="70" spans="2:15" ht="15.75">
      <c r="B70" s="114"/>
      <c r="C70" s="114"/>
      <c r="D70" s="114"/>
      <c r="E70" s="114"/>
      <c r="F70" s="114"/>
      <c r="G70" s="114"/>
      <c r="H70" s="114"/>
      <c r="I70" s="114"/>
      <c r="J70" s="114"/>
      <c r="K70" s="114"/>
      <c r="L70" s="114"/>
      <c r="M70" s="114"/>
      <c r="N70" s="114"/>
      <c r="O70" s="114"/>
    </row>
    <row r="71" spans="2:15" ht="15.75">
      <c r="B71" s="114"/>
      <c r="C71" s="114"/>
      <c r="D71" s="114"/>
      <c r="E71" s="114"/>
      <c r="F71" s="114"/>
      <c r="G71" s="114"/>
      <c r="H71" s="114"/>
      <c r="I71" s="114"/>
      <c r="J71" s="114"/>
      <c r="K71" s="114"/>
      <c r="L71" s="114"/>
      <c r="M71" s="114"/>
      <c r="N71" s="114"/>
      <c r="O71" s="114"/>
    </row>
    <row r="72" spans="2:15" ht="15.75">
      <c r="B72" s="114"/>
      <c r="C72" s="114"/>
      <c r="D72" s="114"/>
      <c r="E72" s="114"/>
      <c r="F72" s="114"/>
      <c r="G72" s="114"/>
      <c r="H72" s="114"/>
      <c r="I72" s="114"/>
      <c r="J72" s="114"/>
      <c r="K72" s="114"/>
      <c r="L72" s="114"/>
      <c r="M72" s="114"/>
      <c r="N72" s="114"/>
      <c r="O72" s="114"/>
    </row>
    <row r="73" spans="2:15" ht="15.75">
      <c r="B73" s="114"/>
      <c r="C73" s="114"/>
      <c r="D73" s="114"/>
      <c r="E73" s="114"/>
      <c r="F73" s="114"/>
      <c r="G73" s="114"/>
      <c r="H73" s="114"/>
      <c r="I73" s="114"/>
      <c r="J73" s="114"/>
      <c r="K73" s="114"/>
      <c r="L73" s="114"/>
      <c r="M73" s="114"/>
      <c r="N73" s="114"/>
      <c r="O73" s="114"/>
    </row>
    <row r="74" spans="2:15" ht="15.75">
      <c r="B74" s="114"/>
      <c r="C74" s="114"/>
      <c r="D74" s="114"/>
      <c r="E74" s="114"/>
      <c r="F74" s="114"/>
      <c r="G74" s="114"/>
      <c r="H74" s="114"/>
      <c r="I74" s="114"/>
      <c r="J74" s="114"/>
      <c r="K74" s="114"/>
      <c r="L74" s="114"/>
      <c r="M74" s="114"/>
      <c r="N74" s="114"/>
      <c r="O74" s="114"/>
    </row>
    <row r="75" spans="2:15" ht="15.75">
      <c r="B75" s="114"/>
      <c r="C75" s="114"/>
      <c r="D75" s="114"/>
      <c r="E75" s="114"/>
      <c r="F75" s="114"/>
      <c r="G75" s="114"/>
      <c r="H75" s="114"/>
      <c r="I75" s="114"/>
      <c r="J75" s="114"/>
      <c r="K75" s="114"/>
      <c r="L75" s="114"/>
      <c r="M75" s="114"/>
      <c r="N75" s="114"/>
      <c r="O75" s="114"/>
    </row>
    <row r="76" spans="2:15" ht="15.75">
      <c r="B76" s="114"/>
      <c r="C76" s="114"/>
      <c r="D76" s="114"/>
      <c r="E76" s="114"/>
      <c r="F76" s="114"/>
      <c r="G76" s="114"/>
      <c r="H76" s="114"/>
      <c r="I76" s="114"/>
      <c r="J76" s="114"/>
      <c r="K76" s="114"/>
      <c r="L76" s="114"/>
      <c r="M76" s="114"/>
      <c r="N76" s="114"/>
      <c r="O76" s="114"/>
    </row>
    <row r="77" spans="2:15" ht="15.75">
      <c r="B77" s="114"/>
      <c r="C77" s="114"/>
      <c r="D77" s="114"/>
      <c r="E77" s="114"/>
      <c r="F77" s="114"/>
      <c r="G77" s="114"/>
      <c r="H77" s="114"/>
      <c r="I77" s="114"/>
      <c r="J77" s="114"/>
      <c r="K77" s="114"/>
      <c r="L77" s="114"/>
      <c r="M77" s="114"/>
      <c r="N77" s="114"/>
      <c r="O77" s="114"/>
    </row>
    <row r="78" spans="2:15" ht="15.75">
      <c r="B78" s="114"/>
      <c r="C78" s="114"/>
      <c r="D78" s="114"/>
      <c r="E78" s="114"/>
      <c r="F78" s="114"/>
      <c r="G78" s="114"/>
      <c r="H78" s="114"/>
      <c r="I78" s="114"/>
      <c r="J78" s="114"/>
      <c r="K78" s="114"/>
      <c r="L78" s="114"/>
      <c r="M78" s="114"/>
      <c r="N78" s="114"/>
      <c r="O78" s="114"/>
    </row>
    <row r="79" spans="2:15" ht="15.75">
      <c r="B79" s="114"/>
      <c r="C79" s="114"/>
      <c r="D79" s="114"/>
      <c r="E79" s="114"/>
      <c r="F79" s="114"/>
      <c r="G79" s="114"/>
      <c r="H79" s="114"/>
      <c r="I79" s="114"/>
      <c r="J79" s="114"/>
      <c r="K79" s="114"/>
      <c r="L79" s="114"/>
      <c r="M79" s="114"/>
      <c r="N79" s="114"/>
      <c r="O79" s="114"/>
    </row>
    <row r="80" spans="2:15" ht="15.75">
      <c r="B80" s="114"/>
      <c r="C80" s="114"/>
      <c r="D80" s="114"/>
      <c r="E80" s="114"/>
      <c r="F80" s="114"/>
      <c r="G80" s="114"/>
      <c r="H80" s="114"/>
      <c r="I80" s="114"/>
      <c r="J80" s="114"/>
      <c r="K80" s="114"/>
      <c r="L80" s="114"/>
      <c r="M80" s="114"/>
      <c r="N80" s="114"/>
      <c r="O80" s="114"/>
    </row>
    <row r="81" spans="2:15" ht="15.75">
      <c r="B81" s="114"/>
      <c r="C81" s="114"/>
      <c r="D81" s="114"/>
      <c r="E81" s="114"/>
      <c r="F81" s="114"/>
      <c r="G81" s="114"/>
      <c r="H81" s="114"/>
      <c r="I81" s="114"/>
      <c r="J81" s="114"/>
      <c r="K81" s="114"/>
      <c r="L81" s="114"/>
      <c r="M81" s="114"/>
      <c r="N81" s="114"/>
      <c r="O81" s="114"/>
    </row>
    <row r="82" spans="2:15" ht="15.75">
      <c r="B82" s="114"/>
      <c r="C82" s="114"/>
      <c r="D82" s="114"/>
      <c r="E82" s="114"/>
      <c r="F82" s="114"/>
      <c r="G82" s="114"/>
      <c r="H82" s="114"/>
      <c r="I82" s="114"/>
      <c r="J82" s="114"/>
      <c r="K82" s="114"/>
      <c r="L82" s="114"/>
      <c r="M82" s="114"/>
      <c r="N82" s="114"/>
      <c r="O82" s="114"/>
    </row>
    <row r="83" spans="2:15" ht="15.75">
      <c r="B83" s="114"/>
      <c r="C83" s="114"/>
      <c r="D83" s="114"/>
      <c r="E83" s="114"/>
      <c r="F83" s="114"/>
      <c r="G83" s="114"/>
      <c r="H83" s="114"/>
      <c r="I83" s="114"/>
      <c r="J83" s="114"/>
      <c r="K83" s="114"/>
      <c r="L83" s="114"/>
      <c r="M83" s="114"/>
      <c r="N83" s="114"/>
      <c r="O83" s="114"/>
    </row>
    <row r="84" spans="2:15" ht="15.75">
      <c r="B84" s="114"/>
      <c r="C84" s="114"/>
      <c r="D84" s="114"/>
      <c r="E84" s="114"/>
      <c r="F84" s="114"/>
      <c r="G84" s="114"/>
      <c r="H84" s="114"/>
      <c r="I84" s="114"/>
      <c r="J84" s="114"/>
      <c r="K84" s="114"/>
      <c r="L84" s="114"/>
      <c r="M84" s="114"/>
      <c r="N84" s="114"/>
      <c r="O84" s="114"/>
    </row>
    <row r="85" spans="2:15" ht="15.75">
      <c r="B85" s="114"/>
      <c r="C85" s="114"/>
      <c r="D85" s="114"/>
      <c r="E85" s="114"/>
      <c r="F85" s="114"/>
      <c r="G85" s="114"/>
      <c r="H85" s="114"/>
      <c r="I85" s="114"/>
      <c r="J85" s="114"/>
      <c r="K85" s="114"/>
      <c r="L85" s="114"/>
      <c r="M85" s="114"/>
      <c r="N85" s="114"/>
      <c r="O85" s="114"/>
    </row>
    <row r="86" spans="2:15" ht="15.75">
      <c r="B86" s="114"/>
      <c r="C86" s="114"/>
      <c r="D86" s="114"/>
      <c r="E86" s="114"/>
      <c r="F86" s="114"/>
      <c r="G86" s="114"/>
      <c r="H86" s="114"/>
      <c r="I86" s="114"/>
      <c r="J86" s="114"/>
      <c r="K86" s="114"/>
      <c r="L86" s="114"/>
      <c r="M86" s="114"/>
      <c r="N86" s="114"/>
      <c r="O86" s="114"/>
    </row>
    <row r="87" spans="2:15" ht="15.75">
      <c r="B87" s="114"/>
      <c r="C87" s="114"/>
      <c r="D87" s="114"/>
      <c r="E87" s="114"/>
      <c r="F87" s="114"/>
      <c r="G87" s="114"/>
      <c r="H87" s="114"/>
      <c r="I87" s="114"/>
      <c r="J87" s="114"/>
      <c r="K87" s="114"/>
      <c r="L87" s="114"/>
      <c r="M87" s="114"/>
      <c r="N87" s="114"/>
      <c r="O87" s="114"/>
    </row>
    <row r="88" spans="2:15" ht="15.75">
      <c r="B88" s="114"/>
      <c r="C88" s="114"/>
      <c r="D88" s="114"/>
      <c r="E88" s="114"/>
      <c r="F88" s="114"/>
      <c r="G88" s="114"/>
      <c r="H88" s="114"/>
      <c r="I88" s="114"/>
      <c r="J88" s="114"/>
      <c r="K88" s="114"/>
      <c r="L88" s="114"/>
      <c r="M88" s="114"/>
      <c r="N88" s="114"/>
      <c r="O88" s="114"/>
    </row>
    <row r="89" spans="2:15" ht="15.75">
      <c r="B89" s="114"/>
      <c r="C89" s="114"/>
      <c r="D89" s="114"/>
      <c r="E89" s="114"/>
      <c r="F89" s="114"/>
      <c r="G89" s="114"/>
      <c r="H89" s="114"/>
      <c r="I89" s="114"/>
      <c r="J89" s="114"/>
      <c r="K89" s="114"/>
      <c r="L89" s="114"/>
      <c r="M89" s="114"/>
      <c r="N89" s="114"/>
      <c r="O89" s="114"/>
    </row>
    <row r="90" spans="2:15" ht="15.75">
      <c r="B90" s="114"/>
      <c r="C90" s="114"/>
      <c r="D90" s="114"/>
      <c r="E90" s="114"/>
      <c r="F90" s="114"/>
      <c r="G90" s="114"/>
      <c r="H90" s="114"/>
      <c r="I90" s="114"/>
      <c r="J90" s="114"/>
      <c r="K90" s="114"/>
      <c r="L90" s="114"/>
      <c r="M90" s="114"/>
      <c r="N90" s="114"/>
      <c r="O90" s="114"/>
    </row>
    <row r="91" spans="2:15" ht="15.75">
      <c r="B91" s="114"/>
      <c r="C91" s="114"/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114"/>
      <c r="O91" s="114"/>
    </row>
    <row r="92" spans="2:15" ht="15.75">
      <c r="B92" s="114"/>
      <c r="C92" s="114"/>
      <c r="D92" s="114"/>
      <c r="E92" s="114"/>
      <c r="F92" s="114"/>
      <c r="G92" s="114"/>
      <c r="H92" s="114"/>
      <c r="I92" s="114"/>
      <c r="J92" s="114"/>
      <c r="K92" s="114"/>
      <c r="L92" s="114"/>
      <c r="M92" s="114"/>
      <c r="N92" s="114"/>
      <c r="O92" s="114"/>
    </row>
    <row r="93" spans="2:15" ht="15.75">
      <c r="B93" s="114"/>
      <c r="C93" s="114"/>
      <c r="D93" s="114"/>
      <c r="E93" s="114"/>
      <c r="F93" s="114"/>
      <c r="G93" s="114"/>
      <c r="H93" s="114"/>
      <c r="I93" s="114"/>
      <c r="J93" s="114"/>
      <c r="K93" s="114"/>
      <c r="L93" s="114"/>
      <c r="M93" s="114"/>
      <c r="N93" s="114"/>
      <c r="O93" s="114"/>
    </row>
    <row r="94" spans="2:15" ht="15.75">
      <c r="B94" s="114"/>
      <c r="C94" s="114"/>
      <c r="D94" s="114"/>
      <c r="E94" s="114"/>
      <c r="F94" s="114"/>
      <c r="G94" s="114"/>
      <c r="H94" s="114"/>
      <c r="I94" s="114"/>
      <c r="J94" s="114"/>
      <c r="K94" s="114"/>
      <c r="L94" s="114"/>
      <c r="M94" s="114"/>
      <c r="N94" s="114"/>
      <c r="O94" s="114"/>
    </row>
    <row r="95" spans="2:15" ht="15.75">
      <c r="B95" s="114"/>
      <c r="C95" s="114"/>
      <c r="J95" s="114"/>
      <c r="K95" s="114"/>
      <c r="L95" s="114"/>
      <c r="M95" s="114"/>
      <c r="N95" s="114"/>
      <c r="O95" s="114"/>
    </row>
    <row r="96" spans="2:15" ht="15.75">
      <c r="B96" s="114"/>
      <c r="C96" s="114"/>
      <c r="J96" s="114"/>
      <c r="K96" s="114"/>
      <c r="L96" s="114"/>
      <c r="M96" s="114"/>
      <c r="N96" s="114"/>
      <c r="O96" s="114"/>
    </row>
  </sheetData>
  <sheetProtection/>
  <mergeCells count="21">
    <mergeCell ref="B4:I4"/>
    <mergeCell ref="F6:F7"/>
    <mergeCell ref="E6:E7"/>
    <mergeCell ref="N6:N7"/>
    <mergeCell ref="B6:B7"/>
    <mergeCell ref="S6:S7"/>
    <mergeCell ref="H6:H7"/>
    <mergeCell ref="I6:I7"/>
    <mergeCell ref="J6:J7"/>
    <mergeCell ref="K6:K7"/>
    <mergeCell ref="C41:E41"/>
    <mergeCell ref="C40:D40"/>
    <mergeCell ref="P6:P7"/>
    <mergeCell ref="D6:D7"/>
    <mergeCell ref="Q6:Q7"/>
    <mergeCell ref="G6:G7"/>
    <mergeCell ref="R6:R7"/>
    <mergeCell ref="C6:C7"/>
    <mergeCell ref="O6:O7"/>
    <mergeCell ref="L6:L7"/>
    <mergeCell ref="M6:M7"/>
  </mergeCells>
  <printOptions/>
  <pageMargins left="0.31496062992125984" right="0.31496062992125984" top="0.7480314960629921" bottom="0.7480314960629921" header="0.31496062992125984" footer="0.31496062992125984"/>
  <pageSetup horizontalDpi="300" verticalDpi="300" orientation="portrait" scale="45" r:id="rId1"/>
  <colBreaks count="1" manualBreakCount="1">
    <brk id="11" max="65535" man="1"/>
  </colBreaks>
  <ignoredErrors>
    <ignoredError sqref="B8:B31 B32:B38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B1:H30"/>
  <sheetViews>
    <sheetView showGridLines="0" zoomScalePageLayoutView="0" workbookViewId="0" topLeftCell="A13">
      <selection activeCell="U12" sqref="U12"/>
    </sheetView>
  </sheetViews>
  <sheetFormatPr defaultColWidth="9.140625" defaultRowHeight="12.75"/>
  <cols>
    <col min="3" max="3" width="20.00390625" style="0" customWidth="1"/>
    <col min="4" max="8" width="15.7109375" style="0" customWidth="1"/>
  </cols>
  <sheetData>
    <row r="1" ht="15.75">
      <c r="H1" s="11" t="s">
        <v>711</v>
      </c>
    </row>
    <row r="2" spans="2:8" ht="15">
      <c r="B2" s="35"/>
      <c r="C2" s="35"/>
      <c r="D2" s="35"/>
      <c r="E2" s="35"/>
      <c r="F2" s="35"/>
      <c r="G2" s="35"/>
      <c r="H2" s="35"/>
    </row>
    <row r="3" spans="2:8" ht="18.75" customHeight="1">
      <c r="B3" s="875" t="s">
        <v>805</v>
      </c>
      <c r="C3" s="876"/>
      <c r="D3" s="876"/>
      <c r="E3" s="876"/>
      <c r="F3" s="876"/>
      <c r="G3" s="876"/>
      <c r="H3" s="876"/>
    </row>
    <row r="4" spans="2:8" ht="18.75" customHeight="1">
      <c r="B4" s="876"/>
      <c r="C4" s="876"/>
      <c r="D4" s="876"/>
      <c r="E4" s="876"/>
      <c r="F4" s="876"/>
      <c r="G4" s="876"/>
      <c r="H4" s="876"/>
    </row>
    <row r="5" ht="13.5" thickBot="1"/>
    <row r="6" spans="2:8" ht="12.75">
      <c r="B6" s="879" t="s">
        <v>2</v>
      </c>
      <c r="C6" s="881" t="s">
        <v>767</v>
      </c>
      <c r="D6" s="881" t="s">
        <v>518</v>
      </c>
      <c r="E6" s="881" t="s">
        <v>686</v>
      </c>
      <c r="F6" s="881" t="s">
        <v>519</v>
      </c>
      <c r="G6" s="881" t="s">
        <v>520</v>
      </c>
      <c r="H6" s="881" t="s">
        <v>521</v>
      </c>
    </row>
    <row r="7" spans="2:8" ht="31.5" customHeight="1" thickBot="1">
      <c r="B7" s="880"/>
      <c r="C7" s="882"/>
      <c r="D7" s="882"/>
      <c r="E7" s="882"/>
      <c r="F7" s="882" t="s">
        <v>519</v>
      </c>
      <c r="G7" s="882" t="s">
        <v>520</v>
      </c>
      <c r="H7" s="882" t="s">
        <v>521</v>
      </c>
    </row>
    <row r="8" spans="2:8" ht="41.25" customHeight="1">
      <c r="B8" s="272">
        <v>1</v>
      </c>
      <c r="C8" s="705" t="s">
        <v>845</v>
      </c>
      <c r="D8" s="275">
        <v>4</v>
      </c>
      <c r="E8" s="275">
        <v>5</v>
      </c>
      <c r="F8" s="275">
        <v>5</v>
      </c>
      <c r="G8" s="275">
        <v>4</v>
      </c>
      <c r="H8" s="275">
        <v>1</v>
      </c>
    </row>
    <row r="9" spans="2:8" ht="63" customHeight="1">
      <c r="B9" s="273">
        <v>2</v>
      </c>
      <c r="C9" s="706" t="s">
        <v>846</v>
      </c>
      <c r="D9" s="276">
        <v>7</v>
      </c>
      <c r="E9" s="276">
        <v>6</v>
      </c>
      <c r="F9" s="276">
        <v>7</v>
      </c>
      <c r="G9" s="276">
        <v>6</v>
      </c>
      <c r="H9" s="276">
        <v>1</v>
      </c>
    </row>
    <row r="10" spans="2:8" ht="58.5" customHeight="1">
      <c r="B10" s="273">
        <v>3</v>
      </c>
      <c r="C10" s="706" t="s">
        <v>847</v>
      </c>
      <c r="D10" s="276">
        <v>11</v>
      </c>
      <c r="E10" s="276">
        <v>17</v>
      </c>
      <c r="F10" s="276">
        <v>14</v>
      </c>
      <c r="G10" s="276">
        <v>10</v>
      </c>
      <c r="H10" s="276">
        <v>4</v>
      </c>
    </row>
    <row r="11" spans="2:8" ht="60.75" customHeight="1">
      <c r="B11" s="273">
        <v>4</v>
      </c>
      <c r="C11" s="706" t="s">
        <v>851</v>
      </c>
      <c r="D11" s="276">
        <v>9</v>
      </c>
      <c r="E11" s="276">
        <v>15</v>
      </c>
      <c r="F11" s="276">
        <v>17</v>
      </c>
      <c r="G11" s="276">
        <v>13</v>
      </c>
      <c r="H11" s="276">
        <v>4</v>
      </c>
    </row>
    <row r="12" spans="2:8" ht="52.5" customHeight="1">
      <c r="B12" s="273">
        <v>5</v>
      </c>
      <c r="C12" s="706" t="s">
        <v>848</v>
      </c>
      <c r="D12" s="276">
        <v>5</v>
      </c>
      <c r="E12" s="276">
        <v>8</v>
      </c>
      <c r="F12" s="276">
        <v>7</v>
      </c>
      <c r="G12" s="276">
        <v>6</v>
      </c>
      <c r="H12" s="276">
        <v>1</v>
      </c>
    </row>
    <row r="13" spans="2:8" ht="15" customHeight="1">
      <c r="B13" s="273">
        <v>6</v>
      </c>
      <c r="C13" s="276"/>
      <c r="D13" s="276"/>
      <c r="E13" s="276"/>
      <c r="F13" s="276"/>
      <c r="G13" s="276"/>
      <c r="H13" s="276"/>
    </row>
    <row r="14" spans="2:8" ht="15" customHeight="1">
      <c r="B14" s="273">
        <v>7</v>
      </c>
      <c r="C14" s="276"/>
      <c r="D14" s="276"/>
      <c r="E14" s="276"/>
      <c r="F14" s="276"/>
      <c r="G14" s="276"/>
      <c r="H14" s="276"/>
    </row>
    <row r="15" spans="2:8" ht="15" customHeight="1">
      <c r="B15" s="273">
        <v>8</v>
      </c>
      <c r="C15" s="276"/>
      <c r="D15" s="276"/>
      <c r="E15" s="276"/>
      <c r="F15" s="276"/>
      <c r="G15" s="276"/>
      <c r="H15" s="276"/>
    </row>
    <row r="16" spans="2:8" ht="15" customHeight="1">
      <c r="B16" s="273">
        <v>9</v>
      </c>
      <c r="C16" s="276"/>
      <c r="D16" s="276"/>
      <c r="E16" s="276"/>
      <c r="F16" s="276"/>
      <c r="G16" s="276"/>
      <c r="H16" s="276"/>
    </row>
    <row r="17" spans="2:8" ht="15" customHeight="1">
      <c r="B17" s="273">
        <v>10</v>
      </c>
      <c r="C17" s="276"/>
      <c r="D17" s="276"/>
      <c r="E17" s="276"/>
      <c r="F17" s="276"/>
      <c r="G17" s="276"/>
      <c r="H17" s="276"/>
    </row>
    <row r="18" spans="2:8" ht="15" customHeight="1">
      <c r="B18" s="273">
        <v>11</v>
      </c>
      <c r="C18" s="276"/>
      <c r="D18" s="276"/>
      <c r="E18" s="276"/>
      <c r="F18" s="276"/>
      <c r="G18" s="276"/>
      <c r="H18" s="276"/>
    </row>
    <row r="19" spans="2:8" ht="15" customHeight="1">
      <c r="B19" s="273">
        <v>12</v>
      </c>
      <c r="C19" s="276"/>
      <c r="D19" s="276"/>
      <c r="E19" s="276"/>
      <c r="F19" s="276"/>
      <c r="G19" s="276"/>
      <c r="H19" s="276"/>
    </row>
    <row r="20" spans="2:8" ht="15" customHeight="1">
      <c r="B20" s="273">
        <v>13</v>
      </c>
      <c r="C20" s="276"/>
      <c r="D20" s="276"/>
      <c r="E20" s="276"/>
      <c r="F20" s="276"/>
      <c r="G20" s="276"/>
      <c r="H20" s="276"/>
    </row>
    <row r="21" spans="2:8" ht="15" customHeight="1">
      <c r="B21" s="273">
        <v>14</v>
      </c>
      <c r="C21" s="276"/>
      <c r="D21" s="276"/>
      <c r="E21" s="276"/>
      <c r="F21" s="276"/>
      <c r="G21" s="276"/>
      <c r="H21" s="276"/>
    </row>
    <row r="22" spans="2:8" ht="15" customHeight="1">
      <c r="B22" s="273">
        <v>15</v>
      </c>
      <c r="C22" s="276"/>
      <c r="D22" s="276"/>
      <c r="E22" s="276"/>
      <c r="F22" s="276"/>
      <c r="G22" s="276"/>
      <c r="H22" s="276"/>
    </row>
    <row r="23" spans="2:8" ht="15" customHeight="1">
      <c r="B23" s="273">
        <v>16</v>
      </c>
      <c r="C23" s="276"/>
      <c r="D23" s="276"/>
      <c r="E23" s="276"/>
      <c r="F23" s="276"/>
      <c r="G23" s="276"/>
      <c r="H23" s="276"/>
    </row>
    <row r="24" spans="2:8" ht="15" customHeight="1">
      <c r="B24" s="273">
        <v>17</v>
      </c>
      <c r="C24" s="276"/>
      <c r="D24" s="276"/>
      <c r="E24" s="276"/>
      <c r="F24" s="276"/>
      <c r="G24" s="276"/>
      <c r="H24" s="276"/>
    </row>
    <row r="25" spans="2:8" ht="15" customHeight="1">
      <c r="B25" s="273">
        <v>18</v>
      </c>
      <c r="C25" s="276"/>
      <c r="D25" s="276"/>
      <c r="E25" s="276"/>
      <c r="F25" s="276"/>
      <c r="G25" s="276"/>
      <c r="H25" s="276"/>
    </row>
    <row r="26" spans="2:8" ht="15" customHeight="1">
      <c r="B26" s="273">
        <v>19</v>
      </c>
      <c r="C26" s="276"/>
      <c r="D26" s="276"/>
      <c r="E26" s="276"/>
      <c r="F26" s="276"/>
      <c r="G26" s="276"/>
      <c r="H26" s="276"/>
    </row>
    <row r="27" spans="2:8" ht="15" customHeight="1">
      <c r="B27" s="273">
        <v>20</v>
      </c>
      <c r="C27" s="276"/>
      <c r="D27" s="276"/>
      <c r="E27" s="276"/>
      <c r="F27" s="276"/>
      <c r="G27" s="276"/>
      <c r="H27" s="276"/>
    </row>
    <row r="28" spans="2:8" ht="15" customHeight="1">
      <c r="B28" s="273">
        <v>21</v>
      </c>
      <c r="C28" s="276"/>
      <c r="D28" s="276"/>
      <c r="E28" s="276"/>
      <c r="F28" s="276"/>
      <c r="G28" s="276"/>
      <c r="H28" s="276"/>
    </row>
    <row r="29" spans="2:8" ht="15" customHeight="1" thickBot="1">
      <c r="B29" s="274" t="s">
        <v>687</v>
      </c>
      <c r="C29" s="277"/>
      <c r="D29" s="277"/>
      <c r="E29" s="277"/>
      <c r="F29" s="277"/>
      <c r="G29" s="277"/>
      <c r="H29" s="277"/>
    </row>
    <row r="30" spans="2:8" ht="15" customHeight="1" thickBot="1">
      <c r="B30" s="877" t="s">
        <v>522</v>
      </c>
      <c r="C30" s="878"/>
      <c r="D30" s="278">
        <f>SUM(D8:D29)</f>
        <v>36</v>
      </c>
      <c r="E30" s="278">
        <f>SUM(E8:E29)</f>
        <v>51</v>
      </c>
      <c r="F30" s="278">
        <f>SUM(F8:F12)</f>
        <v>50</v>
      </c>
      <c r="G30" s="278">
        <f>SUM(G8:G29)</f>
        <v>39</v>
      </c>
      <c r="H30" s="278">
        <f>SUM(H8:H12)</f>
        <v>11</v>
      </c>
    </row>
  </sheetData>
  <sheetProtection/>
  <mergeCells count="9">
    <mergeCell ref="B3:H4"/>
    <mergeCell ref="B30:C30"/>
    <mergeCell ref="B6:B7"/>
    <mergeCell ref="C6:C7"/>
    <mergeCell ref="D6:D7"/>
    <mergeCell ref="F6:F7"/>
    <mergeCell ref="G6:G7"/>
    <mergeCell ref="H6:H7"/>
    <mergeCell ref="E6:E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B2:O35"/>
  <sheetViews>
    <sheetView showGridLines="0" zoomScale="85" zoomScaleNormal="85" zoomScalePageLayoutView="0" workbookViewId="0" topLeftCell="A19">
      <selection activeCell="N26" sqref="N26"/>
    </sheetView>
  </sheetViews>
  <sheetFormatPr defaultColWidth="9.140625" defaultRowHeight="12.75"/>
  <cols>
    <col min="1" max="1" width="9.140625" style="14" customWidth="1"/>
    <col min="2" max="2" width="8.28125" style="14" customWidth="1"/>
    <col min="3" max="3" width="14.8515625" style="14" customWidth="1"/>
    <col min="4" max="7" width="14.28125" style="14" customWidth="1"/>
    <col min="8" max="8" width="10.7109375" style="14" customWidth="1"/>
    <col min="9" max="9" width="8.00390625" style="14" customWidth="1"/>
    <col min="10" max="10" width="20.140625" style="14" customWidth="1"/>
    <col min="11" max="13" width="14.28125" style="14" customWidth="1"/>
    <col min="14" max="16384" width="9.140625" style="14" customWidth="1"/>
  </cols>
  <sheetData>
    <row r="2" ht="15.75">
      <c r="L2" s="11" t="s">
        <v>710</v>
      </c>
    </row>
    <row r="5" spans="2:13" ht="15.75" customHeight="1">
      <c r="B5" s="885" t="s">
        <v>0</v>
      </c>
      <c r="C5" s="885"/>
      <c r="D5" s="885"/>
      <c r="E5" s="885"/>
      <c r="F5" s="885"/>
      <c r="G5" s="885"/>
      <c r="H5" s="85"/>
      <c r="I5" s="885" t="s">
        <v>1</v>
      </c>
      <c r="J5" s="885"/>
      <c r="K5" s="885"/>
      <c r="L5" s="885"/>
      <c r="M5" s="85"/>
    </row>
    <row r="6" spans="2:13" ht="15.75" customHeight="1" thickBot="1">
      <c r="B6" s="241"/>
      <c r="C6" s="241"/>
      <c r="D6" s="241"/>
      <c r="E6" s="241"/>
      <c r="F6" s="241"/>
      <c r="G6" s="241"/>
      <c r="H6" s="85"/>
      <c r="I6" s="249"/>
      <c r="J6" s="249"/>
      <c r="K6" s="249"/>
      <c r="L6" s="249"/>
      <c r="M6" s="85"/>
    </row>
    <row r="7" spans="2:13" ht="23.25" customHeight="1" thickBot="1">
      <c r="B7" s="894" t="s">
        <v>2</v>
      </c>
      <c r="C7" s="892" t="s">
        <v>76</v>
      </c>
      <c r="D7" s="896" t="s">
        <v>697</v>
      </c>
      <c r="E7" s="896"/>
      <c r="F7" s="883" t="s">
        <v>698</v>
      </c>
      <c r="G7" s="884"/>
      <c r="H7" s="248"/>
      <c r="I7" s="894" t="s">
        <v>2</v>
      </c>
      <c r="J7" s="892" t="s">
        <v>76</v>
      </c>
      <c r="K7" s="892" t="s">
        <v>741</v>
      </c>
      <c r="L7" s="899" t="s">
        <v>807</v>
      </c>
      <c r="M7" s="86"/>
    </row>
    <row r="8" spans="2:13" ht="40.5" customHeight="1" thickBot="1">
      <c r="B8" s="895"/>
      <c r="C8" s="893"/>
      <c r="D8" s="251" t="s">
        <v>740</v>
      </c>
      <c r="E8" s="88" t="s">
        <v>806</v>
      </c>
      <c r="F8" s="87" t="s">
        <v>740</v>
      </c>
      <c r="G8" s="88" t="s">
        <v>806</v>
      </c>
      <c r="H8" s="248"/>
      <c r="I8" s="895"/>
      <c r="J8" s="893"/>
      <c r="K8" s="893"/>
      <c r="L8" s="900"/>
      <c r="M8" s="86"/>
    </row>
    <row r="9" spans="2:13" ht="30" customHeight="1">
      <c r="B9" s="244">
        <v>1</v>
      </c>
      <c r="C9" s="252" t="s">
        <v>3</v>
      </c>
      <c r="D9" s="367">
        <v>10</v>
      </c>
      <c r="E9" s="288">
        <v>10</v>
      </c>
      <c r="F9" s="368">
        <v>3</v>
      </c>
      <c r="G9" s="293">
        <v>3</v>
      </c>
      <c r="H9" s="248"/>
      <c r="I9" s="247">
        <v>1</v>
      </c>
      <c r="J9" s="250" t="s">
        <v>4</v>
      </c>
      <c r="K9" s="367">
        <v>3</v>
      </c>
      <c r="L9" s="288">
        <v>4</v>
      </c>
      <c r="M9" s="86"/>
    </row>
    <row r="10" spans="2:13" ht="30" customHeight="1">
      <c r="B10" s="90">
        <v>2</v>
      </c>
      <c r="C10" s="24" t="s">
        <v>6</v>
      </c>
      <c r="D10" s="290">
        <v>1</v>
      </c>
      <c r="E10" s="259">
        <v>1</v>
      </c>
      <c r="F10" s="369">
        <v>0</v>
      </c>
      <c r="G10" s="370">
        <v>0</v>
      </c>
      <c r="H10" s="86"/>
      <c r="I10" s="90">
        <v>2</v>
      </c>
      <c r="J10" s="24" t="s">
        <v>569</v>
      </c>
      <c r="K10" s="290">
        <v>7</v>
      </c>
      <c r="L10" s="259">
        <v>8</v>
      </c>
      <c r="M10" s="86"/>
    </row>
    <row r="11" spans="2:13" ht="30" customHeight="1">
      <c r="B11" s="90">
        <v>3</v>
      </c>
      <c r="C11" s="24" t="s">
        <v>8</v>
      </c>
      <c r="D11" s="290">
        <v>0</v>
      </c>
      <c r="E11" s="259">
        <v>0</v>
      </c>
      <c r="F11" s="371">
        <v>0</v>
      </c>
      <c r="G11" s="259">
        <v>0</v>
      </c>
      <c r="H11" s="86"/>
      <c r="I11" s="90">
        <v>3</v>
      </c>
      <c r="J11" s="24" t="s">
        <v>9</v>
      </c>
      <c r="K11" s="290">
        <v>16</v>
      </c>
      <c r="L11" s="259">
        <v>18</v>
      </c>
      <c r="M11" s="86"/>
    </row>
    <row r="12" spans="2:13" ht="30" customHeight="1">
      <c r="B12" s="90">
        <v>4</v>
      </c>
      <c r="C12" s="24" t="s">
        <v>11</v>
      </c>
      <c r="D12" s="290">
        <v>11</v>
      </c>
      <c r="E12" s="259">
        <v>11</v>
      </c>
      <c r="F12" s="369">
        <v>0</v>
      </c>
      <c r="G12" s="288">
        <v>0</v>
      </c>
      <c r="H12" s="86"/>
      <c r="I12" s="90">
        <v>4</v>
      </c>
      <c r="J12" s="24" t="s">
        <v>12</v>
      </c>
      <c r="K12" s="290">
        <v>18</v>
      </c>
      <c r="L12" s="259">
        <v>17</v>
      </c>
      <c r="M12" s="86"/>
    </row>
    <row r="13" spans="2:13" ht="30" customHeight="1" thickBot="1">
      <c r="B13" s="90">
        <v>5</v>
      </c>
      <c r="C13" s="24" t="s">
        <v>14</v>
      </c>
      <c r="D13" s="290">
        <v>16</v>
      </c>
      <c r="E13" s="259">
        <v>18</v>
      </c>
      <c r="F13" s="372">
        <v>0</v>
      </c>
      <c r="G13" s="373">
        <v>0</v>
      </c>
      <c r="H13" s="86"/>
      <c r="I13" s="92">
        <v>5</v>
      </c>
      <c r="J13" s="28" t="s">
        <v>688</v>
      </c>
      <c r="K13" s="291">
        <v>6</v>
      </c>
      <c r="L13" s="298">
        <v>5</v>
      </c>
      <c r="M13" s="86"/>
    </row>
    <row r="14" spans="2:13" ht="30" customHeight="1">
      <c r="B14" s="90">
        <v>6</v>
      </c>
      <c r="C14" s="24" t="s">
        <v>16</v>
      </c>
      <c r="D14" s="290">
        <v>0</v>
      </c>
      <c r="E14" s="259">
        <v>0</v>
      </c>
      <c r="F14" s="372">
        <v>0</v>
      </c>
      <c r="G14" s="373">
        <v>0</v>
      </c>
      <c r="H14" s="86"/>
      <c r="I14" s="886" t="s">
        <v>21</v>
      </c>
      <c r="J14" s="887"/>
      <c r="K14" s="378">
        <f>SUM(K9:K13)</f>
        <v>50</v>
      </c>
      <c r="L14" s="379">
        <f>SUM(L9:L13)</f>
        <v>52</v>
      </c>
      <c r="M14" s="86"/>
    </row>
    <row r="15" spans="2:13" ht="30" customHeight="1" thickBot="1">
      <c r="B15" s="91">
        <v>7</v>
      </c>
      <c r="C15" s="28" t="s">
        <v>18</v>
      </c>
      <c r="D15" s="359">
        <v>12</v>
      </c>
      <c r="E15" s="261">
        <v>12</v>
      </c>
      <c r="F15" s="374">
        <v>0</v>
      </c>
      <c r="G15" s="309">
        <v>0</v>
      </c>
      <c r="H15" s="86"/>
      <c r="I15" s="888" t="s">
        <v>19</v>
      </c>
      <c r="J15" s="889"/>
      <c r="K15" s="380"/>
      <c r="L15" s="381"/>
      <c r="M15" s="86"/>
    </row>
    <row r="16" spans="2:13" ht="30" customHeight="1" thickBot="1">
      <c r="B16" s="890" t="s">
        <v>21</v>
      </c>
      <c r="C16" s="891"/>
      <c r="D16" s="375">
        <f>SUM(D9:D15)</f>
        <v>50</v>
      </c>
      <c r="E16" s="376">
        <f>SUM(E9:E15)</f>
        <v>52</v>
      </c>
      <c r="F16" s="377">
        <f>SUM(F9:F15)</f>
        <v>3</v>
      </c>
      <c r="G16" s="295">
        <f>SUM(G9:G15)</f>
        <v>3</v>
      </c>
      <c r="H16" s="46"/>
      <c r="I16" s="236"/>
      <c r="J16" s="96"/>
      <c r="K16" s="46"/>
      <c r="L16" s="46"/>
      <c r="M16" s="86"/>
    </row>
    <row r="17" spans="2:13" ht="21.75" customHeight="1">
      <c r="B17" s="236"/>
      <c r="C17" s="96"/>
      <c r="D17" s="46"/>
      <c r="E17" s="46"/>
      <c r="F17" s="46"/>
      <c r="G17" s="46"/>
      <c r="H17" s="46"/>
      <c r="I17" s="46"/>
      <c r="J17" s="96"/>
      <c r="K17" s="46"/>
      <c r="L17" s="46"/>
      <c r="M17" s="86"/>
    </row>
    <row r="18" spans="3:13" ht="15.75">
      <c r="C18" s="34"/>
      <c r="D18" s="86"/>
      <c r="E18" s="86"/>
      <c r="F18" s="86"/>
      <c r="G18" s="86"/>
      <c r="H18" s="46"/>
      <c r="I18" s="46"/>
      <c r="J18" s="46"/>
      <c r="K18" s="46"/>
      <c r="L18" s="46"/>
      <c r="M18" s="86"/>
    </row>
    <row r="19" spans="2:13" ht="18.75" customHeight="1">
      <c r="B19" s="901" t="s">
        <v>514</v>
      </c>
      <c r="C19" s="901"/>
      <c r="D19" s="901"/>
      <c r="E19" s="901"/>
      <c r="F19" s="901"/>
      <c r="G19" s="901"/>
      <c r="H19" s="86"/>
      <c r="I19" s="885" t="s">
        <v>555</v>
      </c>
      <c r="J19" s="885"/>
      <c r="K19" s="885"/>
      <c r="L19" s="885"/>
      <c r="M19" s="86"/>
    </row>
    <row r="20" spans="6:13" ht="18.75" customHeight="1" thickBot="1">
      <c r="F20" s="243"/>
      <c r="G20" s="243"/>
      <c r="M20" s="99"/>
    </row>
    <row r="21" spans="2:13" ht="25.5" customHeight="1" thickBot="1">
      <c r="B21" s="894" t="s">
        <v>2</v>
      </c>
      <c r="C21" s="892" t="s">
        <v>76</v>
      </c>
      <c r="D21" s="896" t="s">
        <v>697</v>
      </c>
      <c r="E21" s="896"/>
      <c r="F21" s="883" t="s">
        <v>698</v>
      </c>
      <c r="G21" s="884"/>
      <c r="I21" s="894" t="s">
        <v>2</v>
      </c>
      <c r="J21" s="897" t="s">
        <v>76</v>
      </c>
      <c r="K21" s="892" t="s">
        <v>741</v>
      </c>
      <c r="L21" s="899" t="s">
        <v>807</v>
      </c>
      <c r="M21" s="231"/>
    </row>
    <row r="22" spans="2:12" ht="32.25" thickBot="1">
      <c r="B22" s="895"/>
      <c r="C22" s="893"/>
      <c r="D22" s="251" t="s">
        <v>740</v>
      </c>
      <c r="E22" s="88" t="s">
        <v>806</v>
      </c>
      <c r="F22" s="246" t="s">
        <v>740</v>
      </c>
      <c r="G22" s="245" t="s">
        <v>806</v>
      </c>
      <c r="I22" s="895"/>
      <c r="J22" s="898"/>
      <c r="K22" s="893"/>
      <c r="L22" s="900"/>
    </row>
    <row r="23" spans="2:13" ht="30" customHeight="1">
      <c r="B23" s="89">
        <v>1</v>
      </c>
      <c r="C23" s="250" t="s">
        <v>570</v>
      </c>
      <c r="D23" s="367">
        <v>34</v>
      </c>
      <c r="E23" s="288">
        <v>37</v>
      </c>
      <c r="F23" s="368">
        <v>1</v>
      </c>
      <c r="G23" s="382">
        <v>1</v>
      </c>
      <c r="I23" s="89">
        <v>1</v>
      </c>
      <c r="J23" s="29" t="s">
        <v>5</v>
      </c>
      <c r="K23" s="280">
        <v>2</v>
      </c>
      <c r="L23" s="288">
        <v>2</v>
      </c>
      <c r="M23" s="27"/>
    </row>
    <row r="24" spans="2:13" ht="30" customHeight="1" thickBot="1">
      <c r="B24" s="91">
        <v>2</v>
      </c>
      <c r="C24" s="28" t="s">
        <v>571</v>
      </c>
      <c r="D24" s="359">
        <v>16</v>
      </c>
      <c r="E24" s="261">
        <v>15</v>
      </c>
      <c r="F24" s="383">
        <v>2</v>
      </c>
      <c r="G24" s="384">
        <v>2</v>
      </c>
      <c r="I24" s="90">
        <v>2</v>
      </c>
      <c r="J24" s="24" t="s">
        <v>7</v>
      </c>
      <c r="K24" s="257">
        <v>8</v>
      </c>
      <c r="L24" s="259">
        <v>9</v>
      </c>
      <c r="M24" s="27"/>
    </row>
    <row r="25" spans="2:13" ht="30" customHeight="1" thickBot="1">
      <c r="B25" s="890" t="s">
        <v>21</v>
      </c>
      <c r="C25" s="891"/>
      <c r="D25" s="375">
        <f>SUM(D23:D24)</f>
        <v>50</v>
      </c>
      <c r="E25" s="376">
        <f>SUM(E23:E24)</f>
        <v>52</v>
      </c>
      <c r="F25" s="377">
        <f>SUM(F23:F24)</f>
        <v>3</v>
      </c>
      <c r="G25" s="295">
        <v>3</v>
      </c>
      <c r="I25" s="90">
        <v>3</v>
      </c>
      <c r="J25" s="24" t="s">
        <v>10</v>
      </c>
      <c r="K25" s="257">
        <v>8</v>
      </c>
      <c r="L25" s="259">
        <v>10</v>
      </c>
      <c r="M25" s="27"/>
    </row>
    <row r="26" spans="2:13" ht="30" customHeight="1">
      <c r="B26" s="236"/>
      <c r="I26" s="90">
        <v>4</v>
      </c>
      <c r="J26" s="24" t="s">
        <v>13</v>
      </c>
      <c r="K26" s="257">
        <v>6</v>
      </c>
      <c r="L26" s="259">
        <v>7</v>
      </c>
      <c r="M26" s="27"/>
    </row>
    <row r="27" spans="9:15" ht="30" customHeight="1">
      <c r="I27" s="90">
        <v>5</v>
      </c>
      <c r="J27" s="24" t="s">
        <v>15</v>
      </c>
      <c r="K27" s="257">
        <v>4</v>
      </c>
      <c r="L27" s="259">
        <v>4</v>
      </c>
      <c r="M27" s="27"/>
      <c r="O27" s="27"/>
    </row>
    <row r="28" spans="9:13" ht="30" customHeight="1">
      <c r="I28" s="90">
        <v>6</v>
      </c>
      <c r="J28" s="24" t="s">
        <v>17</v>
      </c>
      <c r="K28" s="257">
        <v>8</v>
      </c>
      <c r="L28" s="259">
        <v>8</v>
      </c>
      <c r="M28" s="27"/>
    </row>
    <row r="29" spans="9:13" ht="30" customHeight="1">
      <c r="I29" s="90">
        <v>7</v>
      </c>
      <c r="J29" s="24" t="s">
        <v>20</v>
      </c>
      <c r="K29" s="257">
        <v>7</v>
      </c>
      <c r="L29" s="259">
        <v>5</v>
      </c>
      <c r="M29" s="27"/>
    </row>
    <row r="30" spans="9:13" ht="30" customHeight="1" thickBot="1">
      <c r="I30" s="91">
        <v>8</v>
      </c>
      <c r="J30" s="28" t="s">
        <v>22</v>
      </c>
      <c r="K30" s="260">
        <v>7</v>
      </c>
      <c r="L30" s="261">
        <v>7</v>
      </c>
      <c r="M30" s="27"/>
    </row>
    <row r="31" spans="9:13" ht="30" customHeight="1" thickBot="1">
      <c r="I31" s="97"/>
      <c r="J31" s="242" t="s">
        <v>21</v>
      </c>
      <c r="K31" s="385">
        <f>SUM(K23:K30)</f>
        <v>50</v>
      </c>
      <c r="L31" s="376">
        <f>SUM(L23:L30)</f>
        <v>52</v>
      </c>
      <c r="M31" s="27"/>
    </row>
    <row r="32" spans="9:13" ht="30" customHeight="1">
      <c r="I32" s="236"/>
      <c r="M32" s="27"/>
    </row>
    <row r="33" ht="26.25" customHeight="1">
      <c r="I33" s="236"/>
    </row>
    <row r="34" ht="16.5" customHeight="1"/>
    <row r="35" ht="15.75">
      <c r="I35" s="236"/>
    </row>
  </sheetData>
  <sheetProtection/>
  <mergeCells count="24">
    <mergeCell ref="B21:B22"/>
    <mergeCell ref="C21:C22"/>
    <mergeCell ref="D21:E21"/>
    <mergeCell ref="F21:G21"/>
    <mergeCell ref="B19:G19"/>
    <mergeCell ref="B25:C25"/>
    <mergeCell ref="I21:I22"/>
    <mergeCell ref="J21:J22"/>
    <mergeCell ref="K21:K22"/>
    <mergeCell ref="L21:L22"/>
    <mergeCell ref="I7:I8"/>
    <mergeCell ref="J7:J8"/>
    <mergeCell ref="K7:K8"/>
    <mergeCell ref="L7:L8"/>
    <mergeCell ref="F7:G7"/>
    <mergeCell ref="I5:L5"/>
    <mergeCell ref="I14:J14"/>
    <mergeCell ref="I15:J15"/>
    <mergeCell ref="B16:C16"/>
    <mergeCell ref="I19:L19"/>
    <mergeCell ref="C7:C8"/>
    <mergeCell ref="B7:B8"/>
    <mergeCell ref="D7:E7"/>
    <mergeCell ref="B5:G5"/>
  </mergeCells>
  <printOptions/>
  <pageMargins left="0.11811023622047245" right="0.1968503937007874" top="0.7480314960629921" bottom="0.7480314960629921" header="0.31496062992125984" footer="0.31496062992125984"/>
  <pageSetup horizontalDpi="300" verticalDpi="300" orientation="portrait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6" tint="0.5999900102615356"/>
    <pageSetUpPr fitToPage="1"/>
  </sheetPr>
  <dimension ref="B2:O31"/>
  <sheetViews>
    <sheetView showGridLines="0" zoomScale="75" zoomScaleNormal="75" zoomScaleSheetLayoutView="70" workbookViewId="0" topLeftCell="A19">
      <selection activeCell="D16" sqref="D16"/>
    </sheetView>
  </sheetViews>
  <sheetFormatPr defaultColWidth="9.140625" defaultRowHeight="12.75"/>
  <cols>
    <col min="1" max="2" width="9.140625" style="102" customWidth="1"/>
    <col min="3" max="3" width="61.140625" style="102" customWidth="1"/>
    <col min="4" max="4" width="25.7109375" style="102" customWidth="1"/>
    <col min="5" max="5" width="2.28125" style="102" customWidth="1"/>
    <col min="6" max="6" width="9.140625" style="102" customWidth="1"/>
    <col min="7" max="7" width="69.00390625" style="102" customWidth="1"/>
    <col min="8" max="8" width="25.7109375" style="102" customWidth="1"/>
    <col min="9" max="16384" width="9.140625" style="102" customWidth="1"/>
  </cols>
  <sheetData>
    <row r="2" ht="15.75">
      <c r="H2" s="11" t="s">
        <v>761</v>
      </c>
    </row>
    <row r="3" ht="15">
      <c r="H3" s="103"/>
    </row>
    <row r="5" spans="2:8" ht="18.75">
      <c r="B5" s="902" t="s">
        <v>75</v>
      </c>
      <c r="C5" s="902"/>
      <c r="D5" s="902"/>
      <c r="E5" s="902"/>
      <c r="F5" s="902"/>
      <c r="G5" s="902"/>
      <c r="H5" s="902"/>
    </row>
    <row r="6" spans="2:5" ht="15.75" thickBot="1">
      <c r="B6" s="104"/>
      <c r="C6" s="104"/>
      <c r="D6" s="104"/>
      <c r="E6" s="104"/>
    </row>
    <row r="7" spans="2:8" ht="21" customHeight="1">
      <c r="B7" s="873" t="s">
        <v>60</v>
      </c>
      <c r="C7" s="909" t="s">
        <v>74</v>
      </c>
      <c r="D7" s="859" t="s">
        <v>62</v>
      </c>
      <c r="E7" s="912"/>
      <c r="F7" s="873" t="s">
        <v>60</v>
      </c>
      <c r="G7" s="909" t="s">
        <v>74</v>
      </c>
      <c r="H7" s="859" t="s">
        <v>62</v>
      </c>
    </row>
    <row r="8" spans="2:15" ht="25.5" customHeight="1" thickBot="1">
      <c r="B8" s="874"/>
      <c r="C8" s="910"/>
      <c r="D8" s="860"/>
      <c r="E8" s="913"/>
      <c r="F8" s="874"/>
      <c r="G8" s="910"/>
      <c r="H8" s="860"/>
      <c r="I8" s="915"/>
      <c r="J8" s="914"/>
      <c r="K8" s="915"/>
      <c r="L8" s="914"/>
      <c r="M8" s="915"/>
      <c r="N8" s="915"/>
      <c r="O8" s="915"/>
    </row>
    <row r="9" spans="2:15" ht="30" customHeight="1" thickBot="1">
      <c r="B9" s="490"/>
      <c r="C9" s="491" t="s">
        <v>742</v>
      </c>
      <c r="D9" s="492">
        <v>50</v>
      </c>
      <c r="E9" s="486"/>
      <c r="F9" s="495"/>
      <c r="G9" s="496" t="s">
        <v>813</v>
      </c>
      <c r="H9" s="497">
        <v>53</v>
      </c>
      <c r="I9" s="915"/>
      <c r="J9" s="914"/>
      <c r="K9" s="915"/>
      <c r="L9" s="914"/>
      <c r="M9" s="915"/>
      <c r="N9" s="915"/>
      <c r="O9" s="915"/>
    </row>
    <row r="10" spans="2:15" s="105" customFormat="1" ht="30" customHeight="1">
      <c r="B10" s="487"/>
      <c r="C10" s="488" t="s">
        <v>808</v>
      </c>
      <c r="D10" s="489"/>
      <c r="E10" s="485"/>
      <c r="F10" s="493"/>
      <c r="G10" s="488" t="s">
        <v>814</v>
      </c>
      <c r="H10" s="494"/>
      <c r="I10" s="914"/>
      <c r="J10" s="914"/>
      <c r="K10" s="915"/>
      <c r="L10" s="914"/>
      <c r="M10" s="915"/>
      <c r="N10" s="915"/>
      <c r="O10" s="915"/>
    </row>
    <row r="11" spans="2:15" ht="30" customHeight="1">
      <c r="B11" s="109" t="s">
        <v>79</v>
      </c>
      <c r="C11" s="235"/>
      <c r="D11" s="476"/>
      <c r="E11" s="483"/>
      <c r="F11" s="462" t="s">
        <v>79</v>
      </c>
      <c r="G11" s="235"/>
      <c r="H11" s="386"/>
      <c r="I11" s="106"/>
      <c r="J11" s="106"/>
      <c r="K11" s="106"/>
      <c r="L11" s="106"/>
      <c r="M11" s="106"/>
      <c r="N11" s="106"/>
      <c r="O11" s="106"/>
    </row>
    <row r="12" spans="2:15" ht="30" customHeight="1">
      <c r="B12" s="109" t="s">
        <v>82</v>
      </c>
      <c r="C12" s="101"/>
      <c r="D12" s="476"/>
      <c r="E12" s="483"/>
      <c r="F12" s="462" t="s">
        <v>82</v>
      </c>
      <c r="G12" s="101"/>
      <c r="H12" s="386"/>
      <c r="I12" s="106"/>
      <c r="J12" s="106"/>
      <c r="K12" s="106"/>
      <c r="L12" s="106"/>
      <c r="M12" s="106"/>
      <c r="N12" s="106"/>
      <c r="O12" s="106"/>
    </row>
    <row r="13" spans="2:15" ht="30" customHeight="1">
      <c r="B13" s="109" t="s">
        <v>83</v>
      </c>
      <c r="C13" s="101"/>
      <c r="D13" s="476"/>
      <c r="E13" s="483"/>
      <c r="F13" s="462" t="s">
        <v>83</v>
      </c>
      <c r="G13" s="101"/>
      <c r="H13" s="386"/>
      <c r="I13" s="106"/>
      <c r="J13" s="106"/>
      <c r="K13" s="106"/>
      <c r="L13" s="106"/>
      <c r="M13" s="106"/>
      <c r="N13" s="106"/>
      <c r="O13" s="106"/>
    </row>
    <row r="14" spans="2:15" ht="30" customHeight="1">
      <c r="B14" s="109" t="s">
        <v>87</v>
      </c>
      <c r="C14" s="100" t="s">
        <v>809</v>
      </c>
      <c r="D14" s="476"/>
      <c r="E14" s="484"/>
      <c r="F14" s="481"/>
      <c r="G14" s="100" t="s">
        <v>815</v>
      </c>
      <c r="H14" s="386"/>
      <c r="I14" s="106"/>
      <c r="J14" s="106"/>
      <c r="K14" s="106"/>
      <c r="L14" s="106"/>
      <c r="M14" s="106"/>
      <c r="N14" s="106"/>
      <c r="O14" s="106"/>
    </row>
    <row r="15" spans="2:15" s="108" customFormat="1" ht="30" customHeight="1">
      <c r="B15" s="110"/>
      <c r="C15" s="707" t="s">
        <v>849</v>
      </c>
      <c r="D15" s="476">
        <v>1</v>
      </c>
      <c r="E15" s="483"/>
      <c r="F15" s="462" t="s">
        <v>79</v>
      </c>
      <c r="G15" s="235"/>
      <c r="H15" s="386"/>
      <c r="I15" s="107"/>
      <c r="J15" s="107"/>
      <c r="K15" s="107"/>
      <c r="L15" s="107"/>
      <c r="M15" s="107"/>
      <c r="N15" s="107"/>
      <c r="O15" s="107"/>
    </row>
    <row r="16" spans="2:15" ht="30" customHeight="1" thickBot="1">
      <c r="B16" s="204" t="s">
        <v>82</v>
      </c>
      <c r="C16" s="708" t="s">
        <v>850</v>
      </c>
      <c r="D16" s="478">
        <v>1</v>
      </c>
      <c r="E16" s="483"/>
      <c r="F16" s="468" t="s">
        <v>82</v>
      </c>
      <c r="G16" s="466"/>
      <c r="H16" s="467"/>
      <c r="I16" s="106"/>
      <c r="J16" s="106"/>
      <c r="K16" s="106"/>
      <c r="L16" s="106"/>
      <c r="M16" s="106"/>
      <c r="N16" s="106"/>
      <c r="O16" s="106"/>
    </row>
    <row r="17" spans="2:15" ht="30" customHeight="1" thickBot="1">
      <c r="B17" s="470"/>
      <c r="C17" s="469" t="s">
        <v>810</v>
      </c>
      <c r="D17" s="473">
        <f>D9+D15+D16</f>
        <v>52</v>
      </c>
      <c r="E17" s="911"/>
      <c r="F17" s="482"/>
      <c r="G17" s="469" t="s">
        <v>816</v>
      </c>
      <c r="H17" s="473">
        <v>53</v>
      </c>
      <c r="I17" s="106"/>
      <c r="J17" s="106"/>
      <c r="K17" s="106"/>
      <c r="L17" s="106"/>
      <c r="M17" s="106"/>
      <c r="N17" s="106"/>
      <c r="O17" s="106"/>
    </row>
    <row r="18" spans="2:15" ht="16.5" thickBot="1">
      <c r="B18" s="471"/>
      <c r="C18" s="472"/>
      <c r="D18" s="474"/>
      <c r="E18" s="911"/>
      <c r="F18" s="474"/>
      <c r="G18" s="474"/>
      <c r="H18" s="475"/>
      <c r="I18" s="106"/>
      <c r="J18" s="106"/>
      <c r="K18" s="106"/>
      <c r="L18" s="106"/>
      <c r="M18" s="106"/>
      <c r="N18" s="106"/>
      <c r="O18" s="106"/>
    </row>
    <row r="19" spans="2:15" ht="15" customHeight="1">
      <c r="B19" s="903" t="s">
        <v>60</v>
      </c>
      <c r="C19" s="905" t="s">
        <v>74</v>
      </c>
      <c r="D19" s="907" t="s">
        <v>62</v>
      </c>
      <c r="E19" s="911"/>
      <c r="F19" s="903" t="s">
        <v>60</v>
      </c>
      <c r="G19" s="905" t="s">
        <v>74</v>
      </c>
      <c r="H19" s="907" t="s">
        <v>62</v>
      </c>
      <c r="I19" s="106"/>
      <c r="J19" s="106"/>
      <c r="K19" s="106"/>
      <c r="L19" s="106"/>
      <c r="M19" s="106"/>
      <c r="N19" s="106"/>
      <c r="O19" s="106"/>
    </row>
    <row r="20" spans="2:15" ht="15.75" customHeight="1" thickBot="1">
      <c r="B20" s="904"/>
      <c r="C20" s="906"/>
      <c r="D20" s="908"/>
      <c r="E20" s="911"/>
      <c r="F20" s="904"/>
      <c r="G20" s="906"/>
      <c r="H20" s="908"/>
      <c r="I20" s="106"/>
      <c r="J20" s="106"/>
      <c r="K20" s="106"/>
      <c r="L20" s="106"/>
      <c r="M20" s="106"/>
      <c r="N20" s="106"/>
      <c r="O20" s="106"/>
    </row>
    <row r="21" spans="2:8" ht="30" customHeight="1" thickBot="1">
      <c r="B21" s="495"/>
      <c r="C21" s="496" t="s">
        <v>810</v>
      </c>
      <c r="D21" s="497">
        <v>52</v>
      </c>
      <c r="E21" s="486"/>
      <c r="F21" s="495"/>
      <c r="G21" s="496" t="s">
        <v>816</v>
      </c>
      <c r="H21" s="497">
        <v>53</v>
      </c>
    </row>
    <row r="22" spans="2:8" ht="30" customHeight="1">
      <c r="B22" s="487"/>
      <c r="C22" s="488" t="s">
        <v>811</v>
      </c>
      <c r="D22" s="489"/>
      <c r="E22" s="483"/>
      <c r="F22" s="493"/>
      <c r="G22" s="488" t="s">
        <v>817</v>
      </c>
      <c r="H22" s="494"/>
    </row>
    <row r="23" spans="2:8" ht="30" customHeight="1" thickBot="1">
      <c r="B23" s="109" t="s">
        <v>79</v>
      </c>
      <c r="C23" s="235" t="s">
        <v>853</v>
      </c>
      <c r="D23" s="476">
        <v>1</v>
      </c>
      <c r="E23" s="483"/>
      <c r="F23" s="462" t="s">
        <v>79</v>
      </c>
      <c r="G23" s="708" t="s">
        <v>854</v>
      </c>
      <c r="H23" s="386">
        <v>1</v>
      </c>
    </row>
    <row r="24" spans="2:8" ht="30" customHeight="1">
      <c r="B24" s="109" t="s">
        <v>82</v>
      </c>
      <c r="C24" s="101"/>
      <c r="D24" s="476"/>
      <c r="E24" s="483"/>
      <c r="F24" s="462" t="s">
        <v>82</v>
      </c>
      <c r="G24" s="101"/>
      <c r="H24" s="386"/>
    </row>
    <row r="25" spans="2:8" ht="30" customHeight="1">
      <c r="B25" s="109" t="s">
        <v>83</v>
      </c>
      <c r="C25" s="101"/>
      <c r="D25" s="476"/>
      <c r="E25" s="483"/>
      <c r="F25" s="462" t="s">
        <v>83</v>
      </c>
      <c r="G25" s="101"/>
      <c r="H25" s="386"/>
    </row>
    <row r="26" spans="2:8" ht="30" customHeight="1">
      <c r="B26" s="109" t="s">
        <v>87</v>
      </c>
      <c r="C26" s="101"/>
      <c r="D26" s="476"/>
      <c r="E26" s="483"/>
      <c r="F26" s="462" t="s">
        <v>87</v>
      </c>
      <c r="G26" s="101"/>
      <c r="H26" s="386"/>
    </row>
    <row r="27" spans="2:8" ht="30" customHeight="1">
      <c r="B27" s="110"/>
      <c r="C27" s="100" t="s">
        <v>812</v>
      </c>
      <c r="D27" s="477"/>
      <c r="E27" s="484"/>
      <c r="F27" s="481"/>
      <c r="G27" s="100" t="s">
        <v>818</v>
      </c>
      <c r="H27" s="387"/>
    </row>
    <row r="28" spans="2:8" ht="30" customHeight="1">
      <c r="B28" s="109" t="s">
        <v>79</v>
      </c>
      <c r="C28" s="235" t="s">
        <v>857</v>
      </c>
      <c r="D28" s="476">
        <v>1</v>
      </c>
      <c r="E28" s="483"/>
      <c r="F28" s="462" t="s">
        <v>79</v>
      </c>
      <c r="G28" s="235"/>
      <c r="H28" s="386"/>
    </row>
    <row r="29" spans="2:8" ht="30" customHeight="1" thickBot="1">
      <c r="B29" s="204" t="s">
        <v>82</v>
      </c>
      <c r="C29" s="235" t="s">
        <v>852</v>
      </c>
      <c r="D29" s="478">
        <v>1</v>
      </c>
      <c r="E29" s="483"/>
      <c r="F29" s="468" t="s">
        <v>82</v>
      </c>
      <c r="G29" s="466"/>
      <c r="H29" s="467"/>
    </row>
    <row r="30" spans="2:8" ht="30" customHeight="1" thickBot="1">
      <c r="B30" s="397"/>
      <c r="C30" s="463" t="s">
        <v>813</v>
      </c>
      <c r="D30" s="479">
        <f>D21-D23+D28+D29</f>
        <v>53</v>
      </c>
      <c r="E30" s="480"/>
      <c r="F30" s="464"/>
      <c r="G30" s="463" t="s">
        <v>819</v>
      </c>
      <c r="H30" s="465">
        <v>52</v>
      </c>
    </row>
    <row r="31" spans="2:3" ht="15">
      <c r="B31" s="98"/>
      <c r="C31" s="98"/>
    </row>
  </sheetData>
  <sheetProtection/>
  <mergeCells count="22">
    <mergeCell ref="G19:G20"/>
    <mergeCell ref="H19:H20"/>
    <mergeCell ref="K8:K10"/>
    <mergeCell ref="L8:L10"/>
    <mergeCell ref="N8:N10"/>
    <mergeCell ref="O8:O10"/>
    <mergeCell ref="F7:F8"/>
    <mergeCell ref="G7:G8"/>
    <mergeCell ref="H7:H8"/>
    <mergeCell ref="J8:J10"/>
    <mergeCell ref="M8:M10"/>
    <mergeCell ref="I8:I10"/>
    <mergeCell ref="B5:H5"/>
    <mergeCell ref="B19:B20"/>
    <mergeCell ref="C19:C20"/>
    <mergeCell ref="D19:D20"/>
    <mergeCell ref="F19:F20"/>
    <mergeCell ref="B7:B8"/>
    <mergeCell ref="C7:C8"/>
    <mergeCell ref="D7:D8"/>
    <mergeCell ref="E17:E20"/>
    <mergeCell ref="E7:E8"/>
  </mergeCells>
  <printOptions/>
  <pageMargins left="0.95" right="0.7" top="0.75" bottom="0.75" header="0.3" footer="0.3"/>
  <pageSetup fitToHeight="1" fitToWidth="1" horizontalDpi="300" verticalDpi="300" orientation="landscape" scale="57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2:S71"/>
  <sheetViews>
    <sheetView showGridLines="0" zoomScale="115" zoomScaleNormal="115" zoomScalePageLayoutView="0" workbookViewId="0" topLeftCell="A1">
      <selection activeCell="C6" sqref="C6:E6"/>
    </sheetView>
  </sheetViews>
  <sheetFormatPr defaultColWidth="18.00390625" defaultRowHeight="12.75"/>
  <cols>
    <col min="1" max="1" width="2.8515625" style="747" customWidth="1"/>
    <col min="2" max="2" width="11.8515625" style="747" customWidth="1"/>
    <col min="3" max="4" width="12.7109375" style="747" customWidth="1"/>
    <col min="5" max="5" width="12.57421875" style="747" customWidth="1"/>
    <col min="6" max="14" width="12.7109375" style="747" customWidth="1"/>
    <col min="15" max="15" width="13.421875" style="747" bestFit="1" customWidth="1"/>
    <col min="16" max="16" width="9.140625" style="747" customWidth="1"/>
    <col min="17" max="17" width="10.57421875" style="747" customWidth="1"/>
    <col min="18" max="18" width="9.57421875" style="747" customWidth="1"/>
    <col min="19" max="19" width="10.57421875" style="747" customWidth="1"/>
    <col min="20" max="254" width="9.140625" style="747" customWidth="1"/>
    <col min="255" max="16384" width="18.00390625" style="747" customWidth="1"/>
  </cols>
  <sheetData>
    <row r="2" ht="12.75">
      <c r="N2" s="504" t="s">
        <v>709</v>
      </c>
    </row>
    <row r="4" spans="2:14" s="23" customFormat="1" ht="12.75">
      <c r="B4" s="916" t="s">
        <v>820</v>
      </c>
      <c r="C4" s="916"/>
      <c r="D4" s="916"/>
      <c r="E4" s="916"/>
      <c r="F4" s="916"/>
      <c r="G4" s="916"/>
      <c r="H4" s="916"/>
      <c r="I4" s="916"/>
      <c r="J4" s="916"/>
      <c r="K4" s="916"/>
      <c r="L4" s="916"/>
      <c r="M4" s="916"/>
      <c r="N4" s="916"/>
    </row>
    <row r="5" spans="2:14" s="23" customFormat="1" ht="14.25" thickBot="1"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237" t="s">
        <v>59</v>
      </c>
    </row>
    <row r="6" spans="2:14" s="23" customFormat="1" ht="15" customHeight="1">
      <c r="B6" s="940" t="s">
        <v>841</v>
      </c>
      <c r="C6" s="943" t="s">
        <v>21</v>
      </c>
      <c r="D6" s="944"/>
      <c r="E6" s="945"/>
      <c r="F6" s="917" t="s">
        <v>690</v>
      </c>
      <c r="G6" s="918"/>
      <c r="H6" s="919"/>
      <c r="I6" s="920" t="s">
        <v>106</v>
      </c>
      <c r="J6" s="921"/>
      <c r="K6" s="922"/>
      <c r="L6" s="917" t="s">
        <v>107</v>
      </c>
      <c r="M6" s="918"/>
      <c r="N6" s="919"/>
    </row>
    <row r="7" spans="2:14" s="23" customFormat="1" ht="12.75" customHeight="1">
      <c r="B7" s="941"/>
      <c r="C7" s="926" t="s">
        <v>62</v>
      </c>
      <c r="D7" s="928" t="s">
        <v>511</v>
      </c>
      <c r="E7" s="924" t="s">
        <v>568</v>
      </c>
      <c r="F7" s="926" t="s">
        <v>62</v>
      </c>
      <c r="G7" s="928" t="s">
        <v>511</v>
      </c>
      <c r="H7" s="924" t="s">
        <v>568</v>
      </c>
      <c r="I7" s="926" t="s">
        <v>62</v>
      </c>
      <c r="J7" s="928" t="s">
        <v>511</v>
      </c>
      <c r="K7" s="924" t="s">
        <v>568</v>
      </c>
      <c r="L7" s="926" t="s">
        <v>62</v>
      </c>
      <c r="M7" s="928" t="s">
        <v>511</v>
      </c>
      <c r="N7" s="924" t="s">
        <v>568</v>
      </c>
    </row>
    <row r="8" spans="2:14" s="23" customFormat="1" ht="21.75" customHeight="1" thickBot="1">
      <c r="B8" s="942"/>
      <c r="C8" s="927"/>
      <c r="D8" s="929"/>
      <c r="E8" s="925"/>
      <c r="F8" s="927"/>
      <c r="G8" s="929"/>
      <c r="H8" s="925"/>
      <c r="I8" s="927"/>
      <c r="J8" s="929"/>
      <c r="K8" s="925"/>
      <c r="L8" s="927"/>
      <c r="M8" s="929"/>
      <c r="N8" s="925"/>
    </row>
    <row r="9" spans="2:15" s="23" customFormat="1" ht="12.75">
      <c r="B9" s="748" t="s">
        <v>108</v>
      </c>
      <c r="C9" s="729">
        <v>47</v>
      </c>
      <c r="D9" s="730">
        <v>3380095</v>
      </c>
      <c r="E9" s="731">
        <f>D9/C9</f>
        <v>71916.91489361702</v>
      </c>
      <c r="F9" s="732">
        <v>46</v>
      </c>
      <c r="G9" s="730">
        <v>3238047</v>
      </c>
      <c r="H9" s="731">
        <f>G9/F9</f>
        <v>70392.32608695653</v>
      </c>
      <c r="I9" s="732"/>
      <c r="J9" s="730"/>
      <c r="K9" s="731"/>
      <c r="L9" s="732">
        <v>1</v>
      </c>
      <c r="M9" s="730">
        <v>142048</v>
      </c>
      <c r="N9" s="731">
        <f>M9/L9</f>
        <v>142048</v>
      </c>
      <c r="O9" s="626"/>
    </row>
    <row r="10" spans="2:15" s="23" customFormat="1" ht="12.75">
      <c r="B10" s="749" t="s">
        <v>109</v>
      </c>
      <c r="C10" s="733">
        <v>49</v>
      </c>
      <c r="D10" s="734">
        <v>3033766</v>
      </c>
      <c r="E10" s="731">
        <f aca="true" t="shared" si="0" ref="E10:E22">D10/C10</f>
        <v>61913.5918367347</v>
      </c>
      <c r="F10" s="735">
        <v>47</v>
      </c>
      <c r="G10" s="734">
        <v>2838516</v>
      </c>
      <c r="H10" s="731">
        <f aca="true" t="shared" si="1" ref="H10:H22">G10/F10</f>
        <v>60393.95744680851</v>
      </c>
      <c r="I10" s="735">
        <v>1</v>
      </c>
      <c r="J10" s="734">
        <v>70258</v>
      </c>
      <c r="K10" s="736">
        <f>J10/I10</f>
        <v>70258</v>
      </c>
      <c r="L10" s="735">
        <v>1</v>
      </c>
      <c r="M10" s="734">
        <v>124992</v>
      </c>
      <c r="N10" s="731">
        <f aca="true" t="shared" si="2" ref="N10:N22">M10/L10</f>
        <v>124992</v>
      </c>
      <c r="O10" s="626"/>
    </row>
    <row r="11" spans="2:15" s="23" customFormat="1" ht="12.75">
      <c r="B11" s="749" t="s">
        <v>110</v>
      </c>
      <c r="C11" s="733">
        <v>49</v>
      </c>
      <c r="D11" s="734">
        <v>3377863</v>
      </c>
      <c r="E11" s="731">
        <f t="shared" si="0"/>
        <v>68935.97959183673</v>
      </c>
      <c r="F11" s="735">
        <v>47</v>
      </c>
      <c r="G11" s="734">
        <v>3169071</v>
      </c>
      <c r="H11" s="731">
        <f t="shared" si="1"/>
        <v>67427.0425531915</v>
      </c>
      <c r="I11" s="735">
        <v>1</v>
      </c>
      <c r="J11" s="734">
        <v>71361</v>
      </c>
      <c r="K11" s="736">
        <f aca="true" t="shared" si="3" ref="K11:K22">J11/I11</f>
        <v>71361</v>
      </c>
      <c r="L11" s="735">
        <v>1</v>
      </c>
      <c r="M11" s="734">
        <v>137431</v>
      </c>
      <c r="N11" s="731">
        <f t="shared" si="2"/>
        <v>137431</v>
      </c>
      <c r="O11" s="626"/>
    </row>
    <row r="12" spans="2:15" s="23" customFormat="1" ht="12.75">
      <c r="B12" s="749" t="s">
        <v>111</v>
      </c>
      <c r="C12" s="733">
        <v>49</v>
      </c>
      <c r="D12" s="734">
        <v>3401733</v>
      </c>
      <c r="E12" s="731">
        <f t="shared" si="0"/>
        <v>69423.12244897959</v>
      </c>
      <c r="F12" s="735">
        <v>47</v>
      </c>
      <c r="G12" s="734">
        <v>3192832</v>
      </c>
      <c r="H12" s="731">
        <f t="shared" si="1"/>
        <v>67932.59574468085</v>
      </c>
      <c r="I12" s="735">
        <v>1</v>
      </c>
      <c r="J12" s="734">
        <v>71785</v>
      </c>
      <c r="K12" s="736">
        <f t="shared" si="3"/>
        <v>71785</v>
      </c>
      <c r="L12" s="735">
        <v>1</v>
      </c>
      <c r="M12" s="734">
        <v>137116</v>
      </c>
      <c r="N12" s="731">
        <f t="shared" si="2"/>
        <v>137116</v>
      </c>
      <c r="O12" s="626"/>
    </row>
    <row r="13" spans="2:15" s="23" customFormat="1" ht="12.75">
      <c r="B13" s="749" t="s">
        <v>112</v>
      </c>
      <c r="C13" s="733">
        <v>49</v>
      </c>
      <c r="D13" s="734">
        <v>3236314</v>
      </c>
      <c r="E13" s="731">
        <f t="shared" si="0"/>
        <v>66047.22448979592</v>
      </c>
      <c r="F13" s="735">
        <v>47</v>
      </c>
      <c r="G13" s="734">
        <v>3036623</v>
      </c>
      <c r="H13" s="731">
        <f t="shared" si="1"/>
        <v>64609</v>
      </c>
      <c r="I13" s="735">
        <v>1</v>
      </c>
      <c r="J13" s="734">
        <v>68473</v>
      </c>
      <c r="K13" s="736">
        <f t="shared" si="3"/>
        <v>68473</v>
      </c>
      <c r="L13" s="735">
        <v>1</v>
      </c>
      <c r="M13" s="734">
        <v>131218</v>
      </c>
      <c r="N13" s="731">
        <f t="shared" si="2"/>
        <v>131218</v>
      </c>
      <c r="O13" s="626"/>
    </row>
    <row r="14" spans="2:15" s="23" customFormat="1" ht="12.75">
      <c r="B14" s="749" t="s">
        <v>113</v>
      </c>
      <c r="C14" s="733">
        <v>49</v>
      </c>
      <c r="D14" s="734">
        <v>3378667</v>
      </c>
      <c r="E14" s="731">
        <f t="shared" si="0"/>
        <v>68952.38775510204</v>
      </c>
      <c r="F14" s="735">
        <v>47</v>
      </c>
      <c r="G14" s="734">
        <v>3166483</v>
      </c>
      <c r="H14" s="731">
        <f t="shared" si="1"/>
        <v>67371.97872340426</v>
      </c>
      <c r="I14" s="735">
        <v>1</v>
      </c>
      <c r="J14" s="734">
        <v>74304</v>
      </c>
      <c r="K14" s="736">
        <f t="shared" si="3"/>
        <v>74304</v>
      </c>
      <c r="L14" s="735">
        <v>1</v>
      </c>
      <c r="M14" s="734">
        <v>137880</v>
      </c>
      <c r="N14" s="731">
        <f t="shared" si="2"/>
        <v>137880</v>
      </c>
      <c r="O14" s="626"/>
    </row>
    <row r="15" spans="2:15" s="23" customFormat="1" ht="12.75">
      <c r="B15" s="749" t="s">
        <v>114</v>
      </c>
      <c r="C15" s="733">
        <v>49</v>
      </c>
      <c r="D15" s="734">
        <v>3468251</v>
      </c>
      <c r="E15" s="731">
        <f t="shared" si="0"/>
        <v>70780.63265306123</v>
      </c>
      <c r="F15" s="735">
        <v>47</v>
      </c>
      <c r="G15" s="734">
        <v>3249462</v>
      </c>
      <c r="H15" s="731">
        <f t="shared" si="1"/>
        <v>69137.48936170213</v>
      </c>
      <c r="I15" s="735">
        <v>1</v>
      </c>
      <c r="J15" s="734">
        <v>74789</v>
      </c>
      <c r="K15" s="736">
        <f t="shared" si="3"/>
        <v>74789</v>
      </c>
      <c r="L15" s="735">
        <v>1</v>
      </c>
      <c r="M15" s="734">
        <v>144000</v>
      </c>
      <c r="N15" s="731">
        <f t="shared" si="2"/>
        <v>144000</v>
      </c>
      <c r="O15" s="626"/>
    </row>
    <row r="16" spans="2:15" s="23" customFormat="1" ht="12.75">
      <c r="B16" s="749" t="s">
        <v>115</v>
      </c>
      <c r="C16" s="733">
        <v>49</v>
      </c>
      <c r="D16" s="734">
        <v>3319489</v>
      </c>
      <c r="E16" s="731">
        <f t="shared" si="0"/>
        <v>67744.67346938775</v>
      </c>
      <c r="F16" s="735">
        <v>46</v>
      </c>
      <c r="G16" s="734">
        <v>3055898</v>
      </c>
      <c r="H16" s="731">
        <f t="shared" si="1"/>
        <v>66432.56521739131</v>
      </c>
      <c r="I16" s="735">
        <v>2</v>
      </c>
      <c r="J16" s="734">
        <v>131831</v>
      </c>
      <c r="K16" s="736">
        <f t="shared" si="3"/>
        <v>65915.5</v>
      </c>
      <c r="L16" s="735">
        <v>1</v>
      </c>
      <c r="M16" s="734">
        <v>131760</v>
      </c>
      <c r="N16" s="731">
        <f t="shared" si="2"/>
        <v>131760</v>
      </c>
      <c r="O16" s="626"/>
    </row>
    <row r="17" spans="2:15" s="23" customFormat="1" ht="12.75">
      <c r="B17" s="749" t="s">
        <v>116</v>
      </c>
      <c r="C17" s="733">
        <v>49</v>
      </c>
      <c r="D17" s="734">
        <v>3500564</v>
      </c>
      <c r="E17" s="731">
        <f t="shared" si="0"/>
        <v>71440.08163265306</v>
      </c>
      <c r="F17" s="735">
        <v>45</v>
      </c>
      <c r="G17" s="734">
        <v>3164208</v>
      </c>
      <c r="H17" s="731">
        <f t="shared" si="1"/>
        <v>70315.73333333334</v>
      </c>
      <c r="I17" s="735">
        <v>2</v>
      </c>
      <c r="J17" s="734">
        <v>144953</v>
      </c>
      <c r="K17" s="736">
        <f t="shared" si="3"/>
        <v>72476.5</v>
      </c>
      <c r="L17" s="735">
        <v>2</v>
      </c>
      <c r="M17" s="734">
        <v>191403</v>
      </c>
      <c r="N17" s="731">
        <f t="shared" si="2"/>
        <v>95701.5</v>
      </c>
      <c r="O17" s="626"/>
    </row>
    <row r="18" spans="2:15" s="23" customFormat="1" ht="12.75">
      <c r="B18" s="749" t="s">
        <v>117</v>
      </c>
      <c r="C18" s="737">
        <v>50</v>
      </c>
      <c r="D18" s="738">
        <v>3507293</v>
      </c>
      <c r="E18" s="739">
        <f t="shared" si="0"/>
        <v>70145.86</v>
      </c>
      <c r="F18" s="740">
        <v>47</v>
      </c>
      <c r="G18" s="738">
        <v>3204538</v>
      </c>
      <c r="H18" s="739">
        <f t="shared" si="1"/>
        <v>68181.65957446808</v>
      </c>
      <c r="I18" s="740">
        <v>2</v>
      </c>
      <c r="J18" s="738">
        <v>145290</v>
      </c>
      <c r="K18" s="741">
        <f t="shared" si="3"/>
        <v>72645</v>
      </c>
      <c r="L18" s="740">
        <v>1</v>
      </c>
      <c r="M18" s="738">
        <v>157465</v>
      </c>
      <c r="N18" s="731">
        <f t="shared" si="2"/>
        <v>157465</v>
      </c>
      <c r="O18" s="626"/>
    </row>
    <row r="19" spans="2:15" s="23" customFormat="1" ht="12.75">
      <c r="B19" s="749" t="s">
        <v>118</v>
      </c>
      <c r="C19" s="737">
        <v>50</v>
      </c>
      <c r="D19" s="738">
        <v>3421918</v>
      </c>
      <c r="E19" s="739">
        <f t="shared" si="0"/>
        <v>68438.36</v>
      </c>
      <c r="F19" s="740">
        <v>46</v>
      </c>
      <c r="G19" s="738">
        <v>3070546</v>
      </c>
      <c r="H19" s="739">
        <f t="shared" si="1"/>
        <v>66751</v>
      </c>
      <c r="I19" s="740">
        <v>3</v>
      </c>
      <c r="J19" s="738">
        <v>201012</v>
      </c>
      <c r="K19" s="741">
        <f t="shared" si="3"/>
        <v>67004</v>
      </c>
      <c r="L19" s="740">
        <v>1</v>
      </c>
      <c r="M19" s="738">
        <v>150360</v>
      </c>
      <c r="N19" s="731">
        <f t="shared" si="2"/>
        <v>150360</v>
      </c>
      <c r="O19" s="626"/>
    </row>
    <row r="20" spans="2:15" s="23" customFormat="1" ht="12.75">
      <c r="B20" s="749" t="s">
        <v>119</v>
      </c>
      <c r="C20" s="737">
        <v>50</v>
      </c>
      <c r="D20" s="738">
        <v>5297547</v>
      </c>
      <c r="E20" s="739">
        <f t="shared" si="0"/>
        <v>105950.94</v>
      </c>
      <c r="F20" s="740">
        <v>46</v>
      </c>
      <c r="G20" s="738">
        <v>4914517</v>
      </c>
      <c r="H20" s="739">
        <f t="shared" si="1"/>
        <v>106837.32608695653</v>
      </c>
      <c r="I20" s="740">
        <v>3</v>
      </c>
      <c r="J20" s="738">
        <v>218958</v>
      </c>
      <c r="K20" s="741">
        <f t="shared" si="3"/>
        <v>72986</v>
      </c>
      <c r="L20" s="740">
        <v>1</v>
      </c>
      <c r="M20" s="738">
        <v>164072</v>
      </c>
      <c r="N20" s="731">
        <f t="shared" si="2"/>
        <v>164072</v>
      </c>
      <c r="O20" s="626"/>
    </row>
    <row r="21" spans="2:15" s="23" customFormat="1" ht="12.75">
      <c r="B21" s="749" t="s">
        <v>21</v>
      </c>
      <c r="C21" s="733">
        <f>SUM(C9:C20)</f>
        <v>589</v>
      </c>
      <c r="D21" s="734">
        <f>SUM(D9:D20)</f>
        <v>42323500</v>
      </c>
      <c r="E21" s="731">
        <f t="shared" si="0"/>
        <v>71856.53650254669</v>
      </c>
      <c r="F21" s="742">
        <f>SUM(F9:F20)</f>
        <v>558</v>
      </c>
      <c r="G21" s="743">
        <f>SUM(G9:G20)</f>
        <v>39300741</v>
      </c>
      <c r="H21" s="731">
        <f t="shared" si="1"/>
        <v>70431.43548387097</v>
      </c>
      <c r="I21" s="742">
        <f>SUM(I10:I20)</f>
        <v>18</v>
      </c>
      <c r="J21" s="743">
        <f>SUM(J10:J20)</f>
        <v>1273014</v>
      </c>
      <c r="K21" s="736">
        <f t="shared" si="3"/>
        <v>70723</v>
      </c>
      <c r="L21" s="742">
        <f>SUM(L9:L20)</f>
        <v>13</v>
      </c>
      <c r="M21" s="743">
        <f>SUM(M9:M20)</f>
        <v>1749745</v>
      </c>
      <c r="N21" s="731">
        <f t="shared" si="2"/>
        <v>134595.76923076922</v>
      </c>
      <c r="O21" s="626"/>
    </row>
    <row r="22" spans="2:15" s="23" customFormat="1" ht="13.5" thickBot="1">
      <c r="B22" s="750" t="s">
        <v>120</v>
      </c>
      <c r="C22" s="744">
        <f>C21/12</f>
        <v>49.083333333333336</v>
      </c>
      <c r="D22" s="745">
        <f>D21/12</f>
        <v>3526958.3333333335</v>
      </c>
      <c r="E22" s="731">
        <f t="shared" si="0"/>
        <v>71856.53650254669</v>
      </c>
      <c r="F22" s="746">
        <f>F21/12</f>
        <v>46.5</v>
      </c>
      <c r="G22" s="745">
        <f>G21/12</f>
        <v>3275061.75</v>
      </c>
      <c r="H22" s="731">
        <f t="shared" si="1"/>
        <v>70431.43548387097</v>
      </c>
      <c r="I22" s="746">
        <f>I21/11</f>
        <v>1.6363636363636365</v>
      </c>
      <c r="J22" s="745">
        <f>J21/11</f>
        <v>115728.54545454546</v>
      </c>
      <c r="K22" s="736">
        <f t="shared" si="3"/>
        <v>70723</v>
      </c>
      <c r="L22" s="746">
        <v>1</v>
      </c>
      <c r="M22" s="745">
        <f>M21/12</f>
        <v>145812.08333333334</v>
      </c>
      <c r="N22" s="731">
        <f t="shared" si="2"/>
        <v>145812.08333333334</v>
      </c>
      <c r="O22" s="626"/>
    </row>
    <row r="23" spans="2:15" s="23" customFormat="1" ht="12.75">
      <c r="B23" s="923" t="s">
        <v>689</v>
      </c>
      <c r="C23" s="923"/>
      <c r="D23" s="923"/>
      <c r="E23" s="923"/>
      <c r="F23" s="923"/>
      <c r="G23" s="923"/>
      <c r="H23" s="923"/>
      <c r="I23" s="923"/>
      <c r="J23" s="923"/>
      <c r="K23" s="923"/>
      <c r="L23" s="923"/>
      <c r="M23" s="923"/>
      <c r="N23" s="635"/>
      <c r="O23" s="626"/>
    </row>
    <row r="24" spans="2:15" s="23" customFormat="1" ht="12.75">
      <c r="B24" s="635" t="s">
        <v>821</v>
      </c>
      <c r="C24" s="635"/>
      <c r="D24" s="635"/>
      <c r="E24" s="635"/>
      <c r="F24" s="635"/>
      <c r="G24" s="635"/>
      <c r="H24" s="635"/>
      <c r="I24" s="635"/>
      <c r="J24" s="635"/>
      <c r="K24" s="635"/>
      <c r="L24" s="635"/>
      <c r="M24" s="635"/>
      <c r="N24" s="635"/>
      <c r="O24" s="626"/>
    </row>
    <row r="25" spans="2:15" s="23" customFormat="1" ht="12.75">
      <c r="B25" s="635"/>
      <c r="C25" s="635"/>
      <c r="D25" s="635"/>
      <c r="E25" s="635"/>
      <c r="F25" s="635"/>
      <c r="G25" s="635"/>
      <c r="H25" s="635"/>
      <c r="I25" s="635"/>
      <c r="J25" s="635"/>
      <c r="K25" s="635"/>
      <c r="L25" s="635"/>
      <c r="M25" s="635"/>
      <c r="N25" s="635"/>
      <c r="O25" s="626"/>
    </row>
    <row r="26" spans="2:15" s="23" customFormat="1" ht="12.75">
      <c r="B26" s="635"/>
      <c r="C26" s="635"/>
      <c r="D26" s="635"/>
      <c r="E26" s="635"/>
      <c r="F26" s="635"/>
      <c r="G26" s="635"/>
      <c r="H26" s="635"/>
      <c r="I26" s="635"/>
      <c r="J26" s="635"/>
      <c r="K26" s="635"/>
      <c r="L26" s="635"/>
      <c r="M26" s="635"/>
      <c r="N26" s="635"/>
      <c r="O26" s="626"/>
    </row>
    <row r="27" spans="2:15" s="23" customFormat="1" ht="12.75">
      <c r="B27" s="635"/>
      <c r="C27" s="635"/>
      <c r="D27" s="635"/>
      <c r="E27" s="635"/>
      <c r="F27" s="635"/>
      <c r="G27" s="635"/>
      <c r="H27" s="635"/>
      <c r="I27" s="635"/>
      <c r="J27" s="635"/>
      <c r="K27" s="635"/>
      <c r="L27" s="635"/>
      <c r="M27" s="635"/>
      <c r="N27" s="635"/>
      <c r="O27" s="626"/>
    </row>
    <row r="28" spans="2:15" s="23" customFormat="1" ht="12.75">
      <c r="B28" s="953" t="s">
        <v>822</v>
      </c>
      <c r="C28" s="953"/>
      <c r="D28" s="953"/>
      <c r="E28" s="953"/>
      <c r="F28" s="953"/>
      <c r="G28" s="953"/>
      <c r="H28" s="953"/>
      <c r="I28" s="953"/>
      <c r="J28" s="953"/>
      <c r="K28" s="953"/>
      <c r="L28" s="953"/>
      <c r="M28" s="953"/>
      <c r="N28" s="953"/>
      <c r="O28" s="626"/>
    </row>
    <row r="29" spans="2:15" s="23" customFormat="1" ht="13.5" thickBot="1">
      <c r="B29" s="636"/>
      <c r="C29" s="636"/>
      <c r="D29" s="636"/>
      <c r="E29" s="636"/>
      <c r="F29" s="636"/>
      <c r="G29" s="751"/>
      <c r="H29" s="751"/>
      <c r="I29" s="751"/>
      <c r="J29" s="751"/>
      <c r="K29" s="751"/>
      <c r="L29" s="751"/>
      <c r="M29" s="635">
        <v>155.3</v>
      </c>
      <c r="N29" s="512" t="s">
        <v>59</v>
      </c>
      <c r="O29" s="626"/>
    </row>
    <row r="30" spans="2:15" s="23" customFormat="1" ht="15" customHeight="1">
      <c r="B30" s="946" t="s">
        <v>842</v>
      </c>
      <c r="C30" s="949" t="s">
        <v>21</v>
      </c>
      <c r="D30" s="950"/>
      <c r="E30" s="951"/>
      <c r="F30" s="934" t="s">
        <v>512</v>
      </c>
      <c r="G30" s="935"/>
      <c r="H30" s="936"/>
      <c r="I30" s="934" t="s">
        <v>106</v>
      </c>
      <c r="J30" s="935"/>
      <c r="K30" s="936"/>
      <c r="L30" s="934" t="s">
        <v>107</v>
      </c>
      <c r="M30" s="935"/>
      <c r="N30" s="936"/>
      <c r="O30" s="752"/>
    </row>
    <row r="31" spans="2:15" s="23" customFormat="1" ht="12.75" customHeight="1">
      <c r="B31" s="947"/>
      <c r="C31" s="930" t="s">
        <v>62</v>
      </c>
      <c r="D31" s="938" t="s">
        <v>511</v>
      </c>
      <c r="E31" s="932" t="s">
        <v>568</v>
      </c>
      <c r="F31" s="930" t="s">
        <v>62</v>
      </c>
      <c r="G31" s="938" t="s">
        <v>511</v>
      </c>
      <c r="H31" s="932" t="s">
        <v>568</v>
      </c>
      <c r="I31" s="930" t="s">
        <v>62</v>
      </c>
      <c r="J31" s="938" t="s">
        <v>511</v>
      </c>
      <c r="K31" s="932" t="s">
        <v>568</v>
      </c>
      <c r="L31" s="930" t="s">
        <v>62</v>
      </c>
      <c r="M31" s="938" t="s">
        <v>511</v>
      </c>
      <c r="N31" s="932" t="s">
        <v>568</v>
      </c>
      <c r="O31" s="626"/>
    </row>
    <row r="32" spans="1:19" s="23" customFormat="1" ht="21.75" customHeight="1" thickBot="1">
      <c r="A32" s="230"/>
      <c r="B32" s="948"/>
      <c r="C32" s="931"/>
      <c r="D32" s="939"/>
      <c r="E32" s="933"/>
      <c r="F32" s="931"/>
      <c r="G32" s="939"/>
      <c r="H32" s="933"/>
      <c r="I32" s="931"/>
      <c r="J32" s="939"/>
      <c r="K32" s="933"/>
      <c r="L32" s="931"/>
      <c r="M32" s="939"/>
      <c r="N32" s="933"/>
      <c r="O32" s="626"/>
      <c r="P32" s="23" t="s">
        <v>856</v>
      </c>
      <c r="Q32" s="23" t="s">
        <v>855</v>
      </c>
      <c r="R32" s="23" t="s">
        <v>858</v>
      </c>
      <c r="S32" s="711" t="s">
        <v>860</v>
      </c>
    </row>
    <row r="33" spans="1:19" s="23" customFormat="1" ht="14.25" customHeight="1">
      <c r="A33" s="230"/>
      <c r="B33" s="753" t="s">
        <v>108</v>
      </c>
      <c r="C33" s="732">
        <f aca="true" t="shared" si="4" ref="C33:D41">F33+I33+L33</f>
        <v>52</v>
      </c>
      <c r="D33" s="730">
        <f t="shared" si="4"/>
        <v>3870998</v>
      </c>
      <c r="E33" s="754">
        <f>D33/C33</f>
        <v>74442.26923076923</v>
      </c>
      <c r="F33" s="732">
        <v>49</v>
      </c>
      <c r="G33" s="730">
        <v>3571058</v>
      </c>
      <c r="H33" s="731">
        <f>G33/F33</f>
        <v>72878.73469387754</v>
      </c>
      <c r="I33" s="732">
        <v>2</v>
      </c>
      <c r="J33" s="730">
        <v>132994</v>
      </c>
      <c r="K33" s="731">
        <f>J33/I33</f>
        <v>66497</v>
      </c>
      <c r="L33" s="732">
        <v>1</v>
      </c>
      <c r="M33" s="730">
        <v>166946</v>
      </c>
      <c r="N33" s="731">
        <f>M33/L33</f>
        <v>166946</v>
      </c>
      <c r="O33" s="626">
        <v>168</v>
      </c>
      <c r="P33" s="23">
        <v>2583181</v>
      </c>
      <c r="Q33" s="23">
        <v>118660</v>
      </c>
      <c r="R33" s="23">
        <v>96500</v>
      </c>
      <c r="S33" s="23">
        <f>P33+Q33+R33</f>
        <v>2798341</v>
      </c>
    </row>
    <row r="34" spans="1:19" s="23" customFormat="1" ht="14.25" customHeight="1">
      <c r="A34" s="230"/>
      <c r="B34" s="755" t="s">
        <v>109</v>
      </c>
      <c r="C34" s="735">
        <f t="shared" si="4"/>
        <v>52</v>
      </c>
      <c r="D34" s="734">
        <f t="shared" si="4"/>
        <v>3706181</v>
      </c>
      <c r="E34" s="754">
        <f aca="true" t="shared" si="5" ref="E34:E45">D34/C34</f>
        <v>71272.71153846153</v>
      </c>
      <c r="F34" s="735">
        <v>49</v>
      </c>
      <c r="G34" s="734">
        <v>3419426</v>
      </c>
      <c r="H34" s="731">
        <f aca="true" t="shared" si="6" ref="H34:H45">G34/F34</f>
        <v>69784.20408163265</v>
      </c>
      <c r="I34" s="735">
        <v>2</v>
      </c>
      <c r="J34" s="734">
        <v>127400</v>
      </c>
      <c r="K34" s="731">
        <f aca="true" t="shared" si="7" ref="K34:K45">J34/I34</f>
        <v>63700</v>
      </c>
      <c r="L34" s="735">
        <v>1</v>
      </c>
      <c r="M34" s="734">
        <v>159355</v>
      </c>
      <c r="N34" s="731">
        <f aca="true" t="shared" si="8" ref="N34:N45">M34/L34</f>
        <v>159355</v>
      </c>
      <c r="O34" s="709">
        <v>160</v>
      </c>
      <c r="P34" s="23">
        <v>2476887</v>
      </c>
      <c r="Q34" s="23">
        <v>113338</v>
      </c>
      <c r="R34" s="23">
        <v>92566</v>
      </c>
      <c r="S34" s="23">
        <f aca="true" t="shared" si="9" ref="S34:S44">P34+Q34+R34</f>
        <v>2682791</v>
      </c>
    </row>
    <row r="35" spans="1:19" s="23" customFormat="1" ht="14.25" customHeight="1">
      <c r="A35" s="230"/>
      <c r="B35" s="755" t="s">
        <v>110</v>
      </c>
      <c r="C35" s="735">
        <f t="shared" si="4"/>
        <v>52</v>
      </c>
      <c r="D35" s="734">
        <f t="shared" si="4"/>
        <v>4197242</v>
      </c>
      <c r="E35" s="754">
        <f t="shared" si="5"/>
        <v>80716.19230769231</v>
      </c>
      <c r="F35" s="735">
        <v>49</v>
      </c>
      <c r="G35" s="734">
        <v>3870040</v>
      </c>
      <c r="H35" s="731">
        <f t="shared" si="6"/>
        <v>78980.40816326531</v>
      </c>
      <c r="I35" s="735">
        <v>2</v>
      </c>
      <c r="J35" s="734">
        <v>145198</v>
      </c>
      <c r="K35" s="731">
        <f t="shared" si="7"/>
        <v>72599</v>
      </c>
      <c r="L35" s="735">
        <v>1</v>
      </c>
      <c r="M35" s="734">
        <v>182004</v>
      </c>
      <c r="N35" s="731">
        <f t="shared" si="8"/>
        <v>182004</v>
      </c>
      <c r="O35" s="626">
        <v>184</v>
      </c>
      <c r="P35" s="23">
        <v>2792768</v>
      </c>
      <c r="Q35" s="23">
        <v>129215</v>
      </c>
      <c r="R35" s="23">
        <v>105045</v>
      </c>
      <c r="S35" s="23">
        <f t="shared" si="9"/>
        <v>3027028</v>
      </c>
    </row>
    <row r="36" spans="1:19" s="23" customFormat="1" ht="14.25" customHeight="1">
      <c r="A36" s="230"/>
      <c r="B36" s="755" t="s">
        <v>111</v>
      </c>
      <c r="C36" s="735">
        <f t="shared" si="4"/>
        <v>52</v>
      </c>
      <c r="D36" s="734">
        <f t="shared" si="4"/>
        <v>4036303</v>
      </c>
      <c r="E36" s="754">
        <f t="shared" si="5"/>
        <v>77621.21153846153</v>
      </c>
      <c r="F36" s="735">
        <v>49</v>
      </c>
      <c r="G36" s="734">
        <v>3723176</v>
      </c>
      <c r="H36" s="731">
        <f t="shared" si="6"/>
        <v>75983.1836734694</v>
      </c>
      <c r="I36" s="735">
        <v>2</v>
      </c>
      <c r="J36" s="734">
        <v>138590</v>
      </c>
      <c r="K36" s="731">
        <f t="shared" si="7"/>
        <v>69295</v>
      </c>
      <c r="L36" s="735">
        <v>1</v>
      </c>
      <c r="M36" s="734">
        <v>174537</v>
      </c>
      <c r="N36" s="731">
        <f t="shared" si="8"/>
        <v>174537</v>
      </c>
      <c r="O36" s="626">
        <v>176</v>
      </c>
      <c r="P36" s="23">
        <v>2689816</v>
      </c>
      <c r="Q36" s="23">
        <v>123980</v>
      </c>
      <c r="R36" s="23">
        <v>100411</v>
      </c>
      <c r="S36" s="23">
        <f t="shared" si="9"/>
        <v>2914207</v>
      </c>
    </row>
    <row r="37" spans="1:19" s="23" customFormat="1" ht="14.25" customHeight="1">
      <c r="A37" s="230"/>
      <c r="B37" s="755" t="s">
        <v>112</v>
      </c>
      <c r="C37" s="735">
        <f t="shared" si="4"/>
        <v>54</v>
      </c>
      <c r="D37" s="730">
        <f aca="true" t="shared" si="10" ref="D37:D44">G37+J37+M37</f>
        <v>3975022</v>
      </c>
      <c r="E37" s="754">
        <f t="shared" si="5"/>
        <v>73611.51851851853</v>
      </c>
      <c r="F37" s="735">
        <v>49</v>
      </c>
      <c r="G37" s="730">
        <v>3519680</v>
      </c>
      <c r="H37" s="731">
        <f t="shared" si="6"/>
        <v>71830.20408163265</v>
      </c>
      <c r="I37" s="735">
        <v>4</v>
      </c>
      <c r="J37" s="730">
        <v>288396</v>
      </c>
      <c r="K37" s="731">
        <f t="shared" si="7"/>
        <v>72099</v>
      </c>
      <c r="L37" s="735">
        <v>1</v>
      </c>
      <c r="M37" s="730">
        <v>166946</v>
      </c>
      <c r="N37" s="731">
        <f t="shared" si="8"/>
        <v>166946</v>
      </c>
      <c r="O37" s="626">
        <v>168</v>
      </c>
      <c r="P37" s="23">
        <v>2545534</v>
      </c>
      <c r="Q37" s="23">
        <v>118660</v>
      </c>
      <c r="R37" s="23">
        <v>208697</v>
      </c>
      <c r="S37" s="23">
        <f t="shared" si="9"/>
        <v>2872891</v>
      </c>
    </row>
    <row r="38" spans="1:19" s="23" customFormat="1" ht="14.25" customHeight="1">
      <c r="A38" s="230"/>
      <c r="B38" s="755" t="s">
        <v>113</v>
      </c>
      <c r="C38" s="735">
        <f t="shared" si="4"/>
        <v>53</v>
      </c>
      <c r="D38" s="734">
        <f t="shared" si="10"/>
        <v>4088637</v>
      </c>
      <c r="E38" s="754">
        <f t="shared" si="5"/>
        <v>77144.09433962264</v>
      </c>
      <c r="F38" s="735">
        <v>48</v>
      </c>
      <c r="G38" s="734">
        <v>3613448</v>
      </c>
      <c r="H38" s="731">
        <f t="shared" si="6"/>
        <v>75280.16666666667</v>
      </c>
      <c r="I38" s="735">
        <v>4</v>
      </c>
      <c r="J38" s="734">
        <v>300652</v>
      </c>
      <c r="K38" s="731">
        <f t="shared" si="7"/>
        <v>75163</v>
      </c>
      <c r="L38" s="735">
        <v>1</v>
      </c>
      <c r="M38" s="734">
        <v>174537</v>
      </c>
      <c r="N38" s="731">
        <f t="shared" si="8"/>
        <v>174537</v>
      </c>
      <c r="O38" s="626">
        <v>176</v>
      </c>
      <c r="P38" s="23">
        <v>2611266</v>
      </c>
      <c r="Q38" s="23">
        <v>123980</v>
      </c>
      <c r="R38" s="23">
        <v>217276</v>
      </c>
      <c r="S38" s="23">
        <f t="shared" si="9"/>
        <v>2952522</v>
      </c>
    </row>
    <row r="39" spans="1:19" s="23" customFormat="1" ht="14.25" customHeight="1">
      <c r="A39" s="230"/>
      <c r="B39" s="755" t="s">
        <v>114</v>
      </c>
      <c r="C39" s="735">
        <f t="shared" si="4"/>
        <v>53</v>
      </c>
      <c r="D39" s="734">
        <f t="shared" si="10"/>
        <v>4088637</v>
      </c>
      <c r="E39" s="754">
        <f t="shared" si="5"/>
        <v>77144.09433962264</v>
      </c>
      <c r="F39" s="735">
        <v>48</v>
      </c>
      <c r="G39" s="734">
        <v>3613448</v>
      </c>
      <c r="H39" s="731">
        <f t="shared" si="6"/>
        <v>75280.16666666667</v>
      </c>
      <c r="I39" s="735">
        <v>4</v>
      </c>
      <c r="J39" s="734">
        <v>300652</v>
      </c>
      <c r="K39" s="731">
        <f t="shared" si="7"/>
        <v>75163</v>
      </c>
      <c r="L39" s="735">
        <v>1</v>
      </c>
      <c r="M39" s="734">
        <v>174537</v>
      </c>
      <c r="N39" s="731">
        <f t="shared" si="8"/>
        <v>174537</v>
      </c>
      <c r="O39" s="626">
        <v>176</v>
      </c>
      <c r="P39" s="23">
        <v>2611266</v>
      </c>
      <c r="Q39" s="23">
        <v>123980</v>
      </c>
      <c r="R39" s="23">
        <v>217276</v>
      </c>
      <c r="S39" s="23">
        <f t="shared" si="9"/>
        <v>2952522</v>
      </c>
    </row>
    <row r="40" spans="1:19" s="23" customFormat="1" ht="14.25" customHeight="1">
      <c r="A40" s="230"/>
      <c r="B40" s="755" t="s">
        <v>115</v>
      </c>
      <c r="C40" s="735">
        <f t="shared" si="4"/>
        <v>53</v>
      </c>
      <c r="D40" s="734">
        <f t="shared" si="10"/>
        <v>4088637</v>
      </c>
      <c r="E40" s="754">
        <f t="shared" si="5"/>
        <v>77144.09433962264</v>
      </c>
      <c r="F40" s="735">
        <v>48</v>
      </c>
      <c r="G40" s="734">
        <v>3613448</v>
      </c>
      <c r="H40" s="731">
        <f t="shared" si="6"/>
        <v>75280.16666666667</v>
      </c>
      <c r="I40" s="735">
        <v>4</v>
      </c>
      <c r="J40" s="734">
        <v>300652</v>
      </c>
      <c r="K40" s="731">
        <f t="shared" si="7"/>
        <v>75163</v>
      </c>
      <c r="L40" s="735">
        <v>1</v>
      </c>
      <c r="M40" s="734">
        <v>174537</v>
      </c>
      <c r="N40" s="731">
        <f t="shared" si="8"/>
        <v>174537</v>
      </c>
      <c r="O40" s="626">
        <v>176</v>
      </c>
      <c r="P40" s="23">
        <v>2611266</v>
      </c>
      <c r="Q40" s="23">
        <v>123980</v>
      </c>
      <c r="R40" s="23">
        <v>217276</v>
      </c>
      <c r="S40" s="23">
        <f t="shared" si="9"/>
        <v>2952522</v>
      </c>
    </row>
    <row r="41" spans="1:19" s="23" customFormat="1" ht="14.25" customHeight="1">
      <c r="A41" s="230"/>
      <c r="B41" s="755" t="s">
        <v>116</v>
      </c>
      <c r="C41" s="735">
        <f t="shared" si="4"/>
        <v>53</v>
      </c>
      <c r="D41" s="734">
        <f t="shared" si="10"/>
        <v>4088637</v>
      </c>
      <c r="E41" s="754">
        <f t="shared" si="5"/>
        <v>77144.09433962264</v>
      </c>
      <c r="F41" s="735">
        <v>48</v>
      </c>
      <c r="G41" s="734">
        <v>3613448</v>
      </c>
      <c r="H41" s="731">
        <f t="shared" si="6"/>
        <v>75280.16666666667</v>
      </c>
      <c r="I41" s="735">
        <v>4</v>
      </c>
      <c r="J41" s="734">
        <v>300652</v>
      </c>
      <c r="K41" s="731">
        <f t="shared" si="7"/>
        <v>75163</v>
      </c>
      <c r="L41" s="735">
        <v>1</v>
      </c>
      <c r="M41" s="734">
        <v>174537</v>
      </c>
      <c r="N41" s="731">
        <f t="shared" si="8"/>
        <v>174537</v>
      </c>
      <c r="O41" s="626">
        <v>176</v>
      </c>
      <c r="P41" s="23">
        <v>2611266</v>
      </c>
      <c r="Q41" s="23">
        <v>123980</v>
      </c>
      <c r="R41" s="23">
        <v>217276</v>
      </c>
      <c r="S41" s="23">
        <f t="shared" si="9"/>
        <v>2952522</v>
      </c>
    </row>
    <row r="42" spans="1:19" s="23" customFormat="1" ht="14.25" customHeight="1">
      <c r="A42" s="230"/>
      <c r="B42" s="755" t="s">
        <v>117</v>
      </c>
      <c r="C42" s="735">
        <f>F42+I42+L42</f>
        <v>53</v>
      </c>
      <c r="D42" s="730">
        <f t="shared" si="10"/>
        <v>3921318</v>
      </c>
      <c r="E42" s="754">
        <f t="shared" si="5"/>
        <v>73987.1320754717</v>
      </c>
      <c r="F42" s="735">
        <v>48</v>
      </c>
      <c r="G42" s="756">
        <v>3465976</v>
      </c>
      <c r="H42" s="731">
        <f t="shared" si="6"/>
        <v>72207.83333333333</v>
      </c>
      <c r="I42" s="757">
        <v>4</v>
      </c>
      <c r="J42" s="756">
        <v>288396</v>
      </c>
      <c r="K42" s="731">
        <f t="shared" si="7"/>
        <v>72099</v>
      </c>
      <c r="L42" s="735">
        <v>1</v>
      </c>
      <c r="M42" s="730">
        <v>166946</v>
      </c>
      <c r="N42" s="731">
        <f t="shared" si="8"/>
        <v>166946</v>
      </c>
      <c r="O42" s="626">
        <v>168</v>
      </c>
      <c r="P42" s="23">
        <v>2507593</v>
      </c>
      <c r="Q42" s="23">
        <v>118660</v>
      </c>
      <c r="R42" s="23">
        <v>96500</v>
      </c>
      <c r="S42" s="23">
        <f t="shared" si="9"/>
        <v>2722753</v>
      </c>
    </row>
    <row r="43" spans="1:19" s="23" customFormat="1" ht="14.25" customHeight="1">
      <c r="A43" s="230"/>
      <c r="B43" s="755" t="s">
        <v>118</v>
      </c>
      <c r="C43" s="735">
        <f>F43+I43+L43</f>
        <v>53</v>
      </c>
      <c r="D43" s="734">
        <f t="shared" si="10"/>
        <v>4088637</v>
      </c>
      <c r="E43" s="754">
        <f t="shared" si="5"/>
        <v>77144.09433962264</v>
      </c>
      <c r="F43" s="735">
        <v>48</v>
      </c>
      <c r="G43" s="758">
        <v>3613448</v>
      </c>
      <c r="H43" s="731">
        <f t="shared" si="6"/>
        <v>75280.16666666667</v>
      </c>
      <c r="I43" s="757">
        <v>4</v>
      </c>
      <c r="J43" s="758">
        <v>300652</v>
      </c>
      <c r="K43" s="731">
        <f t="shared" si="7"/>
        <v>75163</v>
      </c>
      <c r="L43" s="735">
        <v>1</v>
      </c>
      <c r="M43" s="734">
        <v>174537</v>
      </c>
      <c r="N43" s="731">
        <f t="shared" si="8"/>
        <v>174537</v>
      </c>
      <c r="O43" s="626">
        <v>176</v>
      </c>
      <c r="P43" s="23">
        <v>2611266</v>
      </c>
      <c r="Q43" s="23">
        <v>123980</v>
      </c>
      <c r="R43" s="23">
        <v>217276</v>
      </c>
      <c r="S43" s="23">
        <f t="shared" si="9"/>
        <v>2952522</v>
      </c>
    </row>
    <row r="44" spans="1:19" s="23" customFormat="1" ht="14.25" customHeight="1">
      <c r="A44" s="230"/>
      <c r="B44" s="755" t="s">
        <v>119</v>
      </c>
      <c r="C44" s="735">
        <f>F44+I44+L44</f>
        <v>52</v>
      </c>
      <c r="D44" s="734">
        <f t="shared" si="10"/>
        <v>4365738</v>
      </c>
      <c r="E44" s="754">
        <f t="shared" si="5"/>
        <v>83956.5</v>
      </c>
      <c r="F44" s="735">
        <v>47</v>
      </c>
      <c r="G44" s="758">
        <v>3870040</v>
      </c>
      <c r="H44" s="731">
        <f t="shared" si="6"/>
        <v>82341.27659574468</v>
      </c>
      <c r="I44" s="757">
        <v>4</v>
      </c>
      <c r="J44" s="758">
        <v>313694</v>
      </c>
      <c r="K44" s="731">
        <f t="shared" si="7"/>
        <v>78423.5</v>
      </c>
      <c r="L44" s="735">
        <v>1</v>
      </c>
      <c r="M44" s="734">
        <v>182004</v>
      </c>
      <c r="N44" s="731">
        <f t="shared" si="8"/>
        <v>182004</v>
      </c>
      <c r="O44" s="626">
        <v>184</v>
      </c>
      <c r="P44" s="23">
        <v>2792768</v>
      </c>
      <c r="Q44" s="23">
        <v>129215</v>
      </c>
      <c r="R44" s="23">
        <v>226421</v>
      </c>
      <c r="S44" s="23">
        <f t="shared" si="9"/>
        <v>3148404</v>
      </c>
    </row>
    <row r="45" spans="1:19" s="23" customFormat="1" ht="14.25" customHeight="1">
      <c r="A45" s="230"/>
      <c r="B45" s="755" t="s">
        <v>21</v>
      </c>
      <c r="C45" s="735">
        <f>SUM(C33:C44)</f>
        <v>632</v>
      </c>
      <c r="D45" s="759">
        <f>SUM(D33:D44)</f>
        <v>48515987</v>
      </c>
      <c r="E45" s="754">
        <f t="shared" si="5"/>
        <v>76765.80221518988</v>
      </c>
      <c r="F45" s="735">
        <f>SUM(F33:F44)</f>
        <v>580</v>
      </c>
      <c r="G45" s="734">
        <f>SUM(G33:G44)</f>
        <v>43506636</v>
      </c>
      <c r="H45" s="731">
        <f t="shared" si="6"/>
        <v>75011.44137931034</v>
      </c>
      <c r="I45" s="735">
        <f>SUM(I33:I44)</f>
        <v>40</v>
      </c>
      <c r="J45" s="734">
        <f>SUM(J33:J44)</f>
        <v>2937928</v>
      </c>
      <c r="K45" s="731">
        <f t="shared" si="7"/>
        <v>73448.2</v>
      </c>
      <c r="L45" s="735">
        <f>SUM(L33:L44)</f>
        <v>12</v>
      </c>
      <c r="M45" s="734">
        <f>SUM(M33:M44)</f>
        <v>2071423</v>
      </c>
      <c r="N45" s="731">
        <f t="shared" si="8"/>
        <v>172618.58333333334</v>
      </c>
      <c r="O45" s="626"/>
      <c r="P45" s="23">
        <f>SUM(P33:P44)</f>
        <v>31444877</v>
      </c>
      <c r="Q45" s="23">
        <f>SUM(Q33:Q44)</f>
        <v>1471628</v>
      </c>
      <c r="R45" s="23">
        <f>SUM(R33:R44)</f>
        <v>2012520</v>
      </c>
      <c r="S45" s="23">
        <f>SUM(S33:S44)</f>
        <v>34929025</v>
      </c>
    </row>
    <row r="46" spans="1:15" s="23" customFormat="1" ht="14.25" customHeight="1" thickBot="1">
      <c r="A46" s="230"/>
      <c r="B46" s="760" t="s">
        <v>120</v>
      </c>
      <c r="C46" s="746">
        <f>C45/12</f>
        <v>52.666666666666664</v>
      </c>
      <c r="D46" s="745">
        <f>D45/12</f>
        <v>4042998.9166666665</v>
      </c>
      <c r="E46" s="761">
        <f>D45/C46/12</f>
        <v>76765.80221518988</v>
      </c>
      <c r="F46" s="746">
        <f>F45/12</f>
        <v>48.333333333333336</v>
      </c>
      <c r="G46" s="745">
        <f>G45/12</f>
        <v>3625553</v>
      </c>
      <c r="H46" s="762">
        <f>G45/F46/12</f>
        <v>75011.44137931034</v>
      </c>
      <c r="I46" s="746">
        <f>I45/12</f>
        <v>3.3333333333333335</v>
      </c>
      <c r="J46" s="745">
        <f>J45/12</f>
        <v>244827.33333333334</v>
      </c>
      <c r="K46" s="762">
        <f>J45/I46/12</f>
        <v>73448.2</v>
      </c>
      <c r="L46" s="746">
        <v>1</v>
      </c>
      <c r="M46" s="745">
        <f>M45/12</f>
        <v>172618.58333333334</v>
      </c>
      <c r="N46" s="762">
        <f>M45/L46/12</f>
        <v>172618.58333333334</v>
      </c>
      <c r="O46" s="626"/>
    </row>
    <row r="47" spans="2:15" s="23" customFormat="1" ht="12.75">
      <c r="B47" s="937" t="s">
        <v>823</v>
      </c>
      <c r="C47" s="937"/>
      <c r="D47" s="937"/>
      <c r="E47" s="937"/>
      <c r="F47" s="937"/>
      <c r="G47" s="937"/>
      <c r="H47" s="937"/>
      <c r="I47" s="937"/>
      <c r="J47" s="937"/>
      <c r="K47" s="937"/>
      <c r="L47" s="937"/>
      <c r="M47" s="937"/>
      <c r="N47" s="635"/>
      <c r="O47" s="626"/>
    </row>
    <row r="48" spans="2:15" ht="12.75">
      <c r="B48" s="635"/>
      <c r="C48" s="635"/>
      <c r="D48" s="635"/>
      <c r="E48" s="635"/>
      <c r="F48" s="635"/>
      <c r="G48" s="635"/>
      <c r="H48" s="635"/>
      <c r="I48" s="635"/>
      <c r="J48" s="635"/>
      <c r="K48" s="635"/>
      <c r="L48" s="635"/>
      <c r="M48" s="635"/>
      <c r="N48" s="710"/>
      <c r="O48" s="626"/>
    </row>
    <row r="49" spans="2:15" ht="12.75">
      <c r="B49" s="635"/>
      <c r="C49" s="635"/>
      <c r="D49" s="635"/>
      <c r="E49" s="635"/>
      <c r="F49" s="635"/>
      <c r="G49" s="635"/>
      <c r="H49" s="635"/>
      <c r="I49" s="635"/>
      <c r="J49" s="635"/>
      <c r="K49" s="635"/>
      <c r="L49" s="635"/>
      <c r="M49" s="635"/>
      <c r="N49" s="635"/>
      <c r="O49" s="626"/>
    </row>
    <row r="50" spans="2:15" ht="12.75">
      <c r="B50" s="635"/>
      <c r="C50" s="635"/>
      <c r="D50" s="635"/>
      <c r="E50" s="635"/>
      <c r="F50" s="635"/>
      <c r="G50" s="635"/>
      <c r="H50" s="635"/>
      <c r="I50" s="635"/>
      <c r="J50" s="635"/>
      <c r="K50" s="635"/>
      <c r="L50" s="635"/>
      <c r="M50" s="635"/>
      <c r="N50" s="635"/>
      <c r="O50" s="626"/>
    </row>
    <row r="51" spans="2:15" ht="12.75">
      <c r="B51" s="953" t="s">
        <v>824</v>
      </c>
      <c r="C51" s="953"/>
      <c r="D51" s="953"/>
      <c r="E51" s="953"/>
      <c r="F51" s="953"/>
      <c r="G51" s="953"/>
      <c r="H51" s="953"/>
      <c r="I51" s="953"/>
      <c r="J51" s="953"/>
      <c r="K51" s="953"/>
      <c r="L51" s="953"/>
      <c r="M51" s="953"/>
      <c r="N51" s="953"/>
      <c r="O51" s="626"/>
    </row>
    <row r="52" spans="2:15" ht="13.5" thickBot="1">
      <c r="B52" s="636"/>
      <c r="C52" s="636"/>
      <c r="D52" s="636"/>
      <c r="E52" s="636"/>
      <c r="F52" s="636"/>
      <c r="G52" s="751"/>
      <c r="H52" s="751"/>
      <c r="I52" s="751"/>
      <c r="J52" s="751"/>
      <c r="K52" s="751"/>
      <c r="L52" s="751"/>
      <c r="M52" s="635"/>
      <c r="N52" s="512" t="s">
        <v>59</v>
      </c>
      <c r="O52" s="626"/>
    </row>
    <row r="53" spans="2:15" ht="15" customHeight="1">
      <c r="B53" s="946" t="s">
        <v>842</v>
      </c>
      <c r="C53" s="949" t="s">
        <v>21</v>
      </c>
      <c r="D53" s="950"/>
      <c r="E53" s="951"/>
      <c r="F53" s="934" t="s">
        <v>512</v>
      </c>
      <c r="G53" s="935"/>
      <c r="H53" s="936"/>
      <c r="I53" s="934" t="s">
        <v>106</v>
      </c>
      <c r="J53" s="935"/>
      <c r="K53" s="936"/>
      <c r="L53" s="934" t="s">
        <v>107</v>
      </c>
      <c r="M53" s="935"/>
      <c r="N53" s="936"/>
      <c r="O53" s="626"/>
    </row>
    <row r="54" spans="2:18" ht="12.75" customHeight="1">
      <c r="B54" s="947"/>
      <c r="C54" s="930" t="s">
        <v>62</v>
      </c>
      <c r="D54" s="938" t="s">
        <v>511</v>
      </c>
      <c r="E54" s="932" t="s">
        <v>568</v>
      </c>
      <c r="F54" s="930" t="s">
        <v>62</v>
      </c>
      <c r="G54" s="938" t="s">
        <v>511</v>
      </c>
      <c r="H54" s="932" t="s">
        <v>568</v>
      </c>
      <c r="I54" s="930" t="s">
        <v>62</v>
      </c>
      <c r="J54" s="938" t="s">
        <v>511</v>
      </c>
      <c r="K54" s="932" t="s">
        <v>568</v>
      </c>
      <c r="L54" s="930" t="s">
        <v>62</v>
      </c>
      <c r="M54" s="938" t="s">
        <v>511</v>
      </c>
      <c r="N54" s="932" t="s">
        <v>568</v>
      </c>
      <c r="O54" s="626"/>
      <c r="P54" s="747" t="s">
        <v>859</v>
      </c>
      <c r="Q54" s="747" t="s">
        <v>861</v>
      </c>
      <c r="R54" s="747" t="s">
        <v>862</v>
      </c>
    </row>
    <row r="55" spans="2:15" ht="13.5" thickBot="1">
      <c r="B55" s="952"/>
      <c r="C55" s="931"/>
      <c r="D55" s="939"/>
      <c r="E55" s="933"/>
      <c r="F55" s="931"/>
      <c r="G55" s="939"/>
      <c r="H55" s="933"/>
      <c r="I55" s="931"/>
      <c r="J55" s="939"/>
      <c r="K55" s="933"/>
      <c r="L55" s="931"/>
      <c r="M55" s="939"/>
      <c r="N55" s="933"/>
      <c r="O55" s="626"/>
    </row>
    <row r="56" spans="2:16" ht="12.75">
      <c r="B56" s="763" t="s">
        <v>108</v>
      </c>
      <c r="C56" s="732">
        <f>F56+I56+L56</f>
        <v>52</v>
      </c>
      <c r="D56" s="730">
        <f aca="true" t="shared" si="11" ref="D56:D67">D33*1.1665</f>
        <v>4515519.167</v>
      </c>
      <c r="E56" s="731">
        <f>D56/C56</f>
        <v>86836.90705769231</v>
      </c>
      <c r="F56" s="732">
        <v>49</v>
      </c>
      <c r="G56" s="730">
        <f>G33*1.1665</f>
        <v>4165639.157</v>
      </c>
      <c r="H56" s="731">
        <f>G56/F56</f>
        <v>85013.04402040817</v>
      </c>
      <c r="I56" s="732">
        <v>2</v>
      </c>
      <c r="J56" s="730">
        <f>J33*1.1665</f>
        <v>155137.50100000002</v>
      </c>
      <c r="K56" s="731">
        <f>J56/I56</f>
        <v>77568.75050000001</v>
      </c>
      <c r="L56" s="729">
        <v>1</v>
      </c>
      <c r="M56" s="730">
        <f>M33*1.1665</f>
        <v>194742.50900000002</v>
      </c>
      <c r="N56" s="731">
        <f>M56/L56</f>
        <v>194742.50900000002</v>
      </c>
      <c r="O56" s="626">
        <v>168</v>
      </c>
      <c r="P56" s="23"/>
    </row>
    <row r="57" spans="2:16" ht="12.75">
      <c r="B57" s="764" t="s">
        <v>109</v>
      </c>
      <c r="C57" s="732">
        <f aca="true" t="shared" si="12" ref="C57:C68">F57+I57+L57</f>
        <v>52</v>
      </c>
      <c r="D57" s="734">
        <f t="shared" si="11"/>
        <v>4323260.1365</v>
      </c>
      <c r="E57" s="731">
        <f aca="true" t="shared" si="13" ref="E57:E69">D57/C57</f>
        <v>83139.61800961538</v>
      </c>
      <c r="F57" s="735">
        <v>49</v>
      </c>
      <c r="G57" s="730">
        <f aca="true" t="shared" si="14" ref="G57:G67">G34*1.1665</f>
        <v>3988760.4290000005</v>
      </c>
      <c r="H57" s="731">
        <f aca="true" t="shared" si="15" ref="H57:H69">G57/F57</f>
        <v>81403.2740612245</v>
      </c>
      <c r="I57" s="735">
        <v>2</v>
      </c>
      <c r="J57" s="730">
        <f aca="true" t="shared" si="16" ref="J57:J67">J34*1.1665</f>
        <v>148612.1</v>
      </c>
      <c r="K57" s="731">
        <f aca="true" t="shared" si="17" ref="K57:K69">J57/I57</f>
        <v>74306.05</v>
      </c>
      <c r="L57" s="729">
        <v>1</v>
      </c>
      <c r="M57" s="730">
        <f aca="true" t="shared" si="18" ref="M57:M67">M34*1.1665</f>
        <v>185887.6075</v>
      </c>
      <c r="N57" s="731">
        <f aca="true" t="shared" si="19" ref="N57:N69">M57/L57</f>
        <v>185887.6075</v>
      </c>
      <c r="O57" s="626">
        <v>160</v>
      </c>
      <c r="P57" s="23"/>
    </row>
    <row r="58" spans="2:18" ht="12.75">
      <c r="B58" s="764" t="s">
        <v>110</v>
      </c>
      <c r="C58" s="732">
        <f t="shared" si="12"/>
        <v>52</v>
      </c>
      <c r="D58" s="734">
        <f t="shared" si="11"/>
        <v>4896082.7930000005</v>
      </c>
      <c r="E58" s="731">
        <f t="shared" si="13"/>
        <v>94155.43832692309</v>
      </c>
      <c r="F58" s="735">
        <v>49</v>
      </c>
      <c r="G58" s="730">
        <f t="shared" si="14"/>
        <v>4514401.66</v>
      </c>
      <c r="H58" s="731">
        <f t="shared" si="15"/>
        <v>92130.64612244898</v>
      </c>
      <c r="I58" s="735">
        <v>2</v>
      </c>
      <c r="J58" s="730">
        <f t="shared" si="16"/>
        <v>169373.467</v>
      </c>
      <c r="K58" s="731">
        <f t="shared" si="17"/>
        <v>84686.7335</v>
      </c>
      <c r="L58" s="729">
        <v>1</v>
      </c>
      <c r="M58" s="730">
        <f t="shared" si="18"/>
        <v>212307.66600000003</v>
      </c>
      <c r="N58" s="731">
        <f t="shared" si="19"/>
        <v>212307.66600000003</v>
      </c>
      <c r="O58" s="626">
        <v>184</v>
      </c>
      <c r="P58" s="23">
        <f>S33+S34+S35</f>
        <v>8508160</v>
      </c>
      <c r="Q58" s="765">
        <f>D33+D34+D35</f>
        <v>11774421</v>
      </c>
      <c r="R58" s="765">
        <f>D56+D57+D58</f>
        <v>13734862.096500002</v>
      </c>
    </row>
    <row r="59" spans="2:16" ht="12.75">
      <c r="B59" s="764" t="s">
        <v>111</v>
      </c>
      <c r="C59" s="732">
        <f t="shared" si="12"/>
        <v>52</v>
      </c>
      <c r="D59" s="734">
        <f t="shared" si="11"/>
        <v>4708347.4495</v>
      </c>
      <c r="E59" s="731">
        <f t="shared" si="13"/>
        <v>90545.14325961539</v>
      </c>
      <c r="F59" s="735">
        <v>49</v>
      </c>
      <c r="G59" s="730">
        <f t="shared" si="14"/>
        <v>4343084.8040000005</v>
      </c>
      <c r="H59" s="731">
        <f t="shared" si="15"/>
        <v>88634.38375510206</v>
      </c>
      <c r="I59" s="735">
        <v>2</v>
      </c>
      <c r="J59" s="730">
        <f t="shared" si="16"/>
        <v>161665.23500000002</v>
      </c>
      <c r="K59" s="731">
        <f t="shared" si="17"/>
        <v>80832.61750000001</v>
      </c>
      <c r="L59" s="729">
        <v>1</v>
      </c>
      <c r="M59" s="730">
        <f t="shared" si="18"/>
        <v>203597.41050000003</v>
      </c>
      <c r="N59" s="731">
        <f t="shared" si="19"/>
        <v>203597.41050000003</v>
      </c>
      <c r="O59" s="626">
        <v>176</v>
      </c>
      <c r="P59" s="23"/>
    </row>
    <row r="60" spans="2:16" ht="12.75">
      <c r="B60" s="764" t="s">
        <v>112</v>
      </c>
      <c r="C60" s="732">
        <f t="shared" si="12"/>
        <v>54</v>
      </c>
      <c r="D60" s="730">
        <f t="shared" si="11"/>
        <v>4636863.163000001</v>
      </c>
      <c r="E60" s="731">
        <f t="shared" si="13"/>
        <v>85867.83635185186</v>
      </c>
      <c r="F60" s="735">
        <v>49</v>
      </c>
      <c r="G60" s="730">
        <f t="shared" si="14"/>
        <v>4105706.72</v>
      </c>
      <c r="H60" s="731">
        <f t="shared" si="15"/>
        <v>83789.9330612245</v>
      </c>
      <c r="I60" s="735">
        <v>4</v>
      </c>
      <c r="J60" s="730">
        <f t="shared" si="16"/>
        <v>336413.934</v>
      </c>
      <c r="K60" s="731">
        <f t="shared" si="17"/>
        <v>84103.4835</v>
      </c>
      <c r="L60" s="729">
        <v>1</v>
      </c>
      <c r="M60" s="730">
        <f t="shared" si="18"/>
        <v>194742.50900000002</v>
      </c>
      <c r="N60" s="731">
        <f t="shared" si="19"/>
        <v>194742.50900000002</v>
      </c>
      <c r="O60" s="626">
        <v>168</v>
      </c>
      <c r="P60" s="23"/>
    </row>
    <row r="61" spans="2:18" ht="12.75">
      <c r="B61" s="764" t="s">
        <v>113</v>
      </c>
      <c r="C61" s="732">
        <f t="shared" si="12"/>
        <v>53</v>
      </c>
      <c r="D61" s="734">
        <f t="shared" si="11"/>
        <v>4769395.060500001</v>
      </c>
      <c r="E61" s="731">
        <f t="shared" si="13"/>
        <v>89988.58604716983</v>
      </c>
      <c r="F61" s="735">
        <v>48</v>
      </c>
      <c r="G61" s="730">
        <f t="shared" si="14"/>
        <v>4215087.092</v>
      </c>
      <c r="H61" s="731">
        <f t="shared" si="15"/>
        <v>87814.31441666668</v>
      </c>
      <c r="I61" s="735">
        <v>4</v>
      </c>
      <c r="J61" s="730">
        <f t="shared" si="16"/>
        <v>350710.558</v>
      </c>
      <c r="K61" s="731">
        <f t="shared" si="17"/>
        <v>87677.6395</v>
      </c>
      <c r="L61" s="729">
        <v>1</v>
      </c>
      <c r="M61" s="730">
        <f t="shared" si="18"/>
        <v>203597.41050000003</v>
      </c>
      <c r="N61" s="731">
        <f t="shared" si="19"/>
        <v>203597.41050000003</v>
      </c>
      <c r="O61" s="626">
        <v>176</v>
      </c>
      <c r="P61" s="23">
        <f>SUM(S33:S38)</f>
        <v>17247780</v>
      </c>
      <c r="Q61" s="765">
        <f>SUM(D33:D38)</f>
        <v>23874383</v>
      </c>
      <c r="R61" s="765">
        <f>D56+D57+D58+D59+D60+D61</f>
        <v>27849467.769500006</v>
      </c>
    </row>
    <row r="62" spans="2:16" ht="12.75">
      <c r="B62" s="764" t="s">
        <v>114</v>
      </c>
      <c r="C62" s="732">
        <f t="shared" si="12"/>
        <v>53</v>
      </c>
      <c r="D62" s="734">
        <f t="shared" si="11"/>
        <v>4769395.060500001</v>
      </c>
      <c r="E62" s="731">
        <f t="shared" si="13"/>
        <v>89988.58604716983</v>
      </c>
      <c r="F62" s="735">
        <v>48</v>
      </c>
      <c r="G62" s="730">
        <f t="shared" si="14"/>
        <v>4215087.092</v>
      </c>
      <c r="H62" s="731">
        <f t="shared" si="15"/>
        <v>87814.31441666668</v>
      </c>
      <c r="I62" s="735">
        <v>4</v>
      </c>
      <c r="J62" s="730">
        <f t="shared" si="16"/>
        <v>350710.558</v>
      </c>
      <c r="K62" s="731">
        <f t="shared" si="17"/>
        <v>87677.6395</v>
      </c>
      <c r="L62" s="729">
        <v>1</v>
      </c>
      <c r="M62" s="730">
        <f t="shared" si="18"/>
        <v>203597.41050000003</v>
      </c>
      <c r="N62" s="731">
        <f t="shared" si="19"/>
        <v>203597.41050000003</v>
      </c>
      <c r="O62" s="626">
        <v>176</v>
      </c>
      <c r="P62" s="23"/>
    </row>
    <row r="63" spans="2:16" ht="12.75">
      <c r="B63" s="764" t="s">
        <v>115</v>
      </c>
      <c r="C63" s="732">
        <f t="shared" si="12"/>
        <v>53</v>
      </c>
      <c r="D63" s="734">
        <f t="shared" si="11"/>
        <v>4769395.060500001</v>
      </c>
      <c r="E63" s="731">
        <f t="shared" si="13"/>
        <v>89988.58604716983</v>
      </c>
      <c r="F63" s="735">
        <v>48</v>
      </c>
      <c r="G63" s="730">
        <f t="shared" si="14"/>
        <v>4215087.092</v>
      </c>
      <c r="H63" s="731">
        <f t="shared" si="15"/>
        <v>87814.31441666668</v>
      </c>
      <c r="I63" s="735">
        <v>4</v>
      </c>
      <c r="J63" s="730">
        <f t="shared" si="16"/>
        <v>350710.558</v>
      </c>
      <c r="K63" s="731">
        <f t="shared" si="17"/>
        <v>87677.6395</v>
      </c>
      <c r="L63" s="729">
        <v>1</v>
      </c>
      <c r="M63" s="730">
        <f t="shared" si="18"/>
        <v>203597.41050000003</v>
      </c>
      <c r="N63" s="731">
        <f t="shared" si="19"/>
        <v>203597.41050000003</v>
      </c>
      <c r="O63" s="626">
        <v>176</v>
      </c>
      <c r="P63" s="23"/>
    </row>
    <row r="64" spans="2:19" ht="12.75">
      <c r="B64" s="764" t="s">
        <v>116</v>
      </c>
      <c r="C64" s="732">
        <f t="shared" si="12"/>
        <v>53</v>
      </c>
      <c r="D64" s="734">
        <f t="shared" si="11"/>
        <v>4769395.060500001</v>
      </c>
      <c r="E64" s="731">
        <f t="shared" si="13"/>
        <v>89988.58604716983</v>
      </c>
      <c r="F64" s="735">
        <v>48</v>
      </c>
      <c r="G64" s="730">
        <f t="shared" si="14"/>
        <v>4215087.092</v>
      </c>
      <c r="H64" s="731">
        <f t="shared" si="15"/>
        <v>87814.31441666668</v>
      </c>
      <c r="I64" s="735">
        <v>4</v>
      </c>
      <c r="J64" s="730">
        <f t="shared" si="16"/>
        <v>350710.558</v>
      </c>
      <c r="K64" s="731">
        <f t="shared" si="17"/>
        <v>87677.6395</v>
      </c>
      <c r="L64" s="729">
        <v>1</v>
      </c>
      <c r="M64" s="730">
        <f t="shared" si="18"/>
        <v>203597.41050000003</v>
      </c>
      <c r="N64" s="731">
        <f t="shared" si="19"/>
        <v>203597.41050000003</v>
      </c>
      <c r="O64" s="626">
        <v>176</v>
      </c>
      <c r="P64" s="23">
        <f>SUM(S33:S41)</f>
        <v>26105346</v>
      </c>
      <c r="Q64" s="765">
        <f>SUM(D33:D41)</f>
        <v>36140294</v>
      </c>
      <c r="R64" s="765">
        <f>D56+D57+D58+D59+D60+D61+D62+D63+D64</f>
        <v>42157652.95100001</v>
      </c>
      <c r="S64" s="765"/>
    </row>
    <row r="65" spans="2:16" ht="12.75">
      <c r="B65" s="764" t="s">
        <v>117</v>
      </c>
      <c r="C65" s="732">
        <f t="shared" si="12"/>
        <v>53</v>
      </c>
      <c r="D65" s="730">
        <f t="shared" si="11"/>
        <v>4574217.447000001</v>
      </c>
      <c r="E65" s="731">
        <f t="shared" si="13"/>
        <v>86305.98956603775</v>
      </c>
      <c r="F65" s="735">
        <v>48</v>
      </c>
      <c r="G65" s="730">
        <f t="shared" si="14"/>
        <v>4043061.004</v>
      </c>
      <c r="H65" s="731">
        <f t="shared" si="15"/>
        <v>84230.43758333333</v>
      </c>
      <c r="I65" s="757">
        <v>4</v>
      </c>
      <c r="J65" s="730">
        <f t="shared" si="16"/>
        <v>336413.934</v>
      </c>
      <c r="K65" s="731">
        <f t="shared" si="17"/>
        <v>84103.4835</v>
      </c>
      <c r="L65" s="729">
        <v>1</v>
      </c>
      <c r="M65" s="730">
        <f t="shared" si="18"/>
        <v>194742.50900000002</v>
      </c>
      <c r="N65" s="731">
        <f t="shared" si="19"/>
        <v>194742.50900000002</v>
      </c>
      <c r="O65" s="626">
        <v>168</v>
      </c>
      <c r="P65" s="23"/>
    </row>
    <row r="66" spans="2:16" ht="12.75">
      <c r="B66" s="764" t="s">
        <v>118</v>
      </c>
      <c r="C66" s="732">
        <f t="shared" si="12"/>
        <v>53</v>
      </c>
      <c r="D66" s="734">
        <f t="shared" si="11"/>
        <v>4769395.060500001</v>
      </c>
      <c r="E66" s="731">
        <f t="shared" si="13"/>
        <v>89988.58604716983</v>
      </c>
      <c r="F66" s="735">
        <v>48</v>
      </c>
      <c r="G66" s="730">
        <f t="shared" si="14"/>
        <v>4215087.092</v>
      </c>
      <c r="H66" s="731">
        <f t="shared" si="15"/>
        <v>87814.31441666668</v>
      </c>
      <c r="I66" s="757">
        <v>4</v>
      </c>
      <c r="J66" s="730">
        <f t="shared" si="16"/>
        <v>350710.558</v>
      </c>
      <c r="K66" s="731">
        <f t="shared" si="17"/>
        <v>87677.6395</v>
      </c>
      <c r="L66" s="729">
        <v>1</v>
      </c>
      <c r="M66" s="730">
        <f t="shared" si="18"/>
        <v>203597.41050000003</v>
      </c>
      <c r="N66" s="731">
        <f t="shared" si="19"/>
        <v>203597.41050000003</v>
      </c>
      <c r="O66" s="626">
        <v>176</v>
      </c>
      <c r="P66" s="23"/>
    </row>
    <row r="67" spans="2:18" ht="12.75">
      <c r="B67" s="764" t="s">
        <v>119</v>
      </c>
      <c r="C67" s="732">
        <f t="shared" si="12"/>
        <v>52</v>
      </c>
      <c r="D67" s="734">
        <f t="shared" si="11"/>
        <v>5092633.377</v>
      </c>
      <c r="E67" s="731">
        <f t="shared" si="13"/>
        <v>97935.25725000001</v>
      </c>
      <c r="F67" s="733">
        <v>47</v>
      </c>
      <c r="G67" s="730">
        <f t="shared" si="14"/>
        <v>4514401.66</v>
      </c>
      <c r="H67" s="731">
        <f t="shared" si="15"/>
        <v>96051.09914893618</v>
      </c>
      <c r="I67" s="757">
        <v>4</v>
      </c>
      <c r="J67" s="730">
        <f t="shared" si="16"/>
        <v>365924.05100000004</v>
      </c>
      <c r="K67" s="731">
        <f t="shared" si="17"/>
        <v>91481.01275000001</v>
      </c>
      <c r="L67" s="729">
        <v>1</v>
      </c>
      <c r="M67" s="730">
        <f t="shared" si="18"/>
        <v>212307.66600000003</v>
      </c>
      <c r="N67" s="731">
        <f t="shared" si="19"/>
        <v>212307.66600000003</v>
      </c>
      <c r="O67" s="626">
        <v>184</v>
      </c>
      <c r="P67" s="23">
        <f>S45</f>
        <v>34929025</v>
      </c>
      <c r="Q67" s="765">
        <f>SUM(D45)</f>
        <v>48515987</v>
      </c>
      <c r="R67" s="765">
        <f>SUM(D56:D67)</f>
        <v>56593898.83550002</v>
      </c>
    </row>
    <row r="68" spans="2:15" ht="12.75">
      <c r="B68" s="764" t="s">
        <v>21</v>
      </c>
      <c r="C68" s="732">
        <f t="shared" si="12"/>
        <v>632</v>
      </c>
      <c r="D68" s="734">
        <f>G68+J68+M68</f>
        <v>56593898.83550001</v>
      </c>
      <c r="E68" s="731">
        <f t="shared" si="13"/>
        <v>89547.308284019</v>
      </c>
      <c r="F68" s="733">
        <f>SUM(F56:F67)</f>
        <v>580</v>
      </c>
      <c r="G68" s="734">
        <f>SUM(G56:G67)</f>
        <v>50750490.89400001</v>
      </c>
      <c r="H68" s="731">
        <f t="shared" si="15"/>
        <v>87500.84636896553</v>
      </c>
      <c r="I68" s="733">
        <f>SUM(I56:I67)</f>
        <v>40</v>
      </c>
      <c r="J68" s="734">
        <f>SUM(J56:J67)</f>
        <v>3427093.012</v>
      </c>
      <c r="K68" s="731">
        <f t="shared" si="17"/>
        <v>85677.3253</v>
      </c>
      <c r="L68" s="729">
        <v>12</v>
      </c>
      <c r="M68" s="734">
        <f>SUM(M56:M67)</f>
        <v>2416314.9295000006</v>
      </c>
      <c r="N68" s="731">
        <f t="shared" si="19"/>
        <v>201359.57745833337</v>
      </c>
      <c r="O68" s="626"/>
    </row>
    <row r="69" spans="2:15" ht="13.5" thickBot="1">
      <c r="B69" s="766" t="s">
        <v>120</v>
      </c>
      <c r="C69" s="746">
        <f>C68/12</f>
        <v>52.666666666666664</v>
      </c>
      <c r="D69" s="745">
        <f>D68/12</f>
        <v>4716158.236291667</v>
      </c>
      <c r="E69" s="762">
        <f t="shared" si="13"/>
        <v>89547.308284019</v>
      </c>
      <c r="F69" s="744">
        <f>F68/12</f>
        <v>48.333333333333336</v>
      </c>
      <c r="G69" s="745">
        <f>G68/12</f>
        <v>4229207.574500001</v>
      </c>
      <c r="H69" s="731">
        <f t="shared" si="15"/>
        <v>87500.84636896553</v>
      </c>
      <c r="I69" s="744">
        <f>I68/12</f>
        <v>3.3333333333333335</v>
      </c>
      <c r="J69" s="745">
        <f>J68/12</f>
        <v>285591.08433333336</v>
      </c>
      <c r="K69" s="731">
        <f t="shared" si="17"/>
        <v>85677.32530000001</v>
      </c>
      <c r="L69" s="744">
        <v>1</v>
      </c>
      <c r="M69" s="745">
        <f>M68/12</f>
        <v>201359.57745833337</v>
      </c>
      <c r="N69" s="731">
        <f t="shared" si="19"/>
        <v>201359.57745833337</v>
      </c>
      <c r="O69" s="626"/>
    </row>
    <row r="70" spans="2:15" ht="12.75">
      <c r="B70" s="937" t="s">
        <v>823</v>
      </c>
      <c r="C70" s="937"/>
      <c r="D70" s="937"/>
      <c r="E70" s="937"/>
      <c r="F70" s="937"/>
      <c r="G70" s="937"/>
      <c r="H70" s="937"/>
      <c r="I70" s="937"/>
      <c r="J70" s="937"/>
      <c r="K70" s="937"/>
      <c r="L70" s="937"/>
      <c r="M70" s="937"/>
      <c r="N70" s="635"/>
      <c r="O70" s="626"/>
    </row>
    <row r="71" spans="2:14" ht="12.75"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</row>
  </sheetData>
  <sheetProtection/>
  <mergeCells count="57">
    <mergeCell ref="B51:N51"/>
    <mergeCell ref="B28:N28"/>
    <mergeCell ref="M54:M55"/>
    <mergeCell ref="N54:N55"/>
    <mergeCell ref="B70:M70"/>
    <mergeCell ref="G54:G55"/>
    <mergeCell ref="H54:H55"/>
    <mergeCell ref="I54:I55"/>
    <mergeCell ref="J54:J55"/>
    <mergeCell ref="K54:K55"/>
    <mergeCell ref="L54:L55"/>
    <mergeCell ref="B53:B55"/>
    <mergeCell ref="C53:E53"/>
    <mergeCell ref="F53:H53"/>
    <mergeCell ref="I53:K53"/>
    <mergeCell ref="L53:N53"/>
    <mergeCell ref="C54:C55"/>
    <mergeCell ref="D54:D55"/>
    <mergeCell ref="E54:E55"/>
    <mergeCell ref="F54:F55"/>
    <mergeCell ref="N31:N32"/>
    <mergeCell ref="K31:K32"/>
    <mergeCell ref="M31:M32"/>
    <mergeCell ref="K7:K8"/>
    <mergeCell ref="M7:M8"/>
    <mergeCell ref="L7:L8"/>
    <mergeCell ref="L31:L32"/>
    <mergeCell ref="N7:N8"/>
    <mergeCell ref="G31:G32"/>
    <mergeCell ref="B6:B8"/>
    <mergeCell ref="C6:E6"/>
    <mergeCell ref="B30:B32"/>
    <mergeCell ref="C30:E30"/>
    <mergeCell ref="J31:J32"/>
    <mergeCell ref="H7:H8"/>
    <mergeCell ref="C7:C8"/>
    <mergeCell ref="I7:I8"/>
    <mergeCell ref="J7:J8"/>
    <mergeCell ref="I31:I32"/>
    <mergeCell ref="H31:H32"/>
    <mergeCell ref="F30:H30"/>
    <mergeCell ref="I30:K30"/>
    <mergeCell ref="L30:N30"/>
    <mergeCell ref="B47:M47"/>
    <mergeCell ref="C31:C32"/>
    <mergeCell ref="D31:D32"/>
    <mergeCell ref="E31:E32"/>
    <mergeCell ref="F31:F32"/>
    <mergeCell ref="B4:N4"/>
    <mergeCell ref="F6:H6"/>
    <mergeCell ref="I6:K6"/>
    <mergeCell ref="L6:N6"/>
    <mergeCell ref="B23:M23"/>
    <mergeCell ref="E7:E8"/>
    <mergeCell ref="F7:F8"/>
    <mergeCell ref="G7:G8"/>
    <mergeCell ref="D7:D8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G10"/>
  <sheetViews>
    <sheetView showGridLines="0" zoomScale="115" zoomScaleNormal="115" zoomScalePageLayoutView="0" workbookViewId="0" topLeftCell="A19">
      <selection activeCell="E35" sqref="E35"/>
    </sheetView>
  </sheetViews>
  <sheetFormatPr defaultColWidth="9.140625" defaultRowHeight="12.75"/>
  <cols>
    <col min="1" max="1" width="19.7109375" style="0" customWidth="1"/>
    <col min="2" max="2" width="20.7109375" style="0" customWidth="1"/>
    <col min="3" max="3" width="19.140625" style="0" customWidth="1"/>
    <col min="4" max="4" width="20.7109375" style="0" customWidth="1"/>
    <col min="5" max="5" width="18.28125" style="0" customWidth="1"/>
    <col min="6" max="6" width="18.8515625" style="0" customWidth="1"/>
  </cols>
  <sheetData>
    <row r="1" ht="12.75">
      <c r="F1" s="559" t="s">
        <v>838</v>
      </c>
    </row>
    <row r="3" spans="1:7" ht="18" customHeight="1">
      <c r="A3" s="954" t="s">
        <v>775</v>
      </c>
      <c r="B3" s="954"/>
      <c r="C3" s="954"/>
      <c r="D3" s="954"/>
      <c r="E3" s="954"/>
      <c r="F3" s="954"/>
      <c r="G3" s="389"/>
    </row>
    <row r="4" spans="1:6" ht="18" customHeight="1" thickBot="1">
      <c r="A4" s="561"/>
      <c r="B4" s="552"/>
      <c r="C4" s="552"/>
      <c r="D4" s="552"/>
      <c r="E4" s="552"/>
      <c r="F4" s="559" t="s">
        <v>59</v>
      </c>
    </row>
    <row r="5" spans="1:6" ht="19.5" customHeight="1" thickBot="1">
      <c r="A5" s="955"/>
      <c r="B5" s="956"/>
      <c r="C5" s="959" t="s">
        <v>825</v>
      </c>
      <c r="D5" s="960"/>
      <c r="E5" s="959" t="s">
        <v>826</v>
      </c>
      <c r="F5" s="960"/>
    </row>
    <row r="6" spans="1:6" ht="19.5" customHeight="1" thickBot="1">
      <c r="A6" s="957"/>
      <c r="B6" s="958"/>
      <c r="C6" s="562" t="s">
        <v>770</v>
      </c>
      <c r="D6" s="563" t="s">
        <v>752</v>
      </c>
      <c r="E6" s="562" t="s">
        <v>770</v>
      </c>
      <c r="F6" s="563" t="s">
        <v>752</v>
      </c>
    </row>
    <row r="7" spans="1:6" ht="19.5" customHeight="1">
      <c r="A7" s="961" t="s">
        <v>771</v>
      </c>
      <c r="B7" s="557" t="s">
        <v>772</v>
      </c>
      <c r="C7" s="555">
        <v>55371</v>
      </c>
      <c r="D7" s="554">
        <v>40445</v>
      </c>
      <c r="E7" s="555">
        <v>57645</v>
      </c>
      <c r="F7" s="554">
        <v>42040</v>
      </c>
    </row>
    <row r="8" spans="1:6" ht="19.5" customHeight="1" thickBot="1">
      <c r="A8" s="962"/>
      <c r="B8" s="558" t="s">
        <v>773</v>
      </c>
      <c r="C8" s="556">
        <v>102246</v>
      </c>
      <c r="D8" s="553">
        <v>73304</v>
      </c>
      <c r="E8" s="556">
        <v>121328</v>
      </c>
      <c r="F8" s="553">
        <v>86681</v>
      </c>
    </row>
    <row r="9" spans="1:6" ht="19.5" customHeight="1">
      <c r="A9" s="963" t="s">
        <v>774</v>
      </c>
      <c r="B9" s="560" t="s">
        <v>772</v>
      </c>
      <c r="C9" s="555">
        <v>124992</v>
      </c>
      <c r="D9" s="554">
        <v>89249</v>
      </c>
      <c r="E9" s="555">
        <v>159355</v>
      </c>
      <c r="F9" s="554">
        <v>113337</v>
      </c>
    </row>
    <row r="10" spans="1:6" ht="19.5" customHeight="1" thickBot="1">
      <c r="A10" s="964"/>
      <c r="B10" s="558" t="s">
        <v>773</v>
      </c>
      <c r="C10" s="556">
        <v>156985</v>
      </c>
      <c r="D10" s="553">
        <v>111677</v>
      </c>
      <c r="E10" s="556">
        <v>182004</v>
      </c>
      <c r="F10" s="553">
        <v>129215</v>
      </c>
    </row>
  </sheetData>
  <sheetProtection/>
  <mergeCells count="6">
    <mergeCell ref="A3:F3"/>
    <mergeCell ref="A5:B6"/>
    <mergeCell ref="C5:D5"/>
    <mergeCell ref="E5:F5"/>
    <mergeCell ref="A7:A8"/>
    <mergeCell ref="A9:A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B2:M46"/>
  <sheetViews>
    <sheetView showGridLines="0" zoomScalePageLayoutView="0" workbookViewId="0" topLeftCell="A1">
      <selection activeCell="I36" sqref="I36"/>
    </sheetView>
  </sheetViews>
  <sheetFormatPr defaultColWidth="9.140625" defaultRowHeight="12.75"/>
  <cols>
    <col min="3" max="13" width="12.7109375" style="0" customWidth="1"/>
  </cols>
  <sheetData>
    <row r="2" ht="15.75">
      <c r="L2" s="11" t="s">
        <v>708</v>
      </c>
    </row>
    <row r="3" spans="2:12" s="23" customFormat="1" ht="20.25" customHeight="1">
      <c r="B3" s="965" t="s">
        <v>556</v>
      </c>
      <c r="C3" s="965"/>
      <c r="D3" s="965"/>
      <c r="E3" s="965"/>
      <c r="F3" s="965"/>
      <c r="G3" s="965"/>
      <c r="H3" s="965"/>
      <c r="I3" s="965"/>
      <c r="J3" s="965"/>
      <c r="K3" s="67"/>
      <c r="L3" s="67"/>
    </row>
    <row r="4" spans="2:13" s="23" customFormat="1" ht="15.75" thickBot="1">
      <c r="B4" s="68"/>
      <c r="C4" s="69"/>
      <c r="D4" s="69"/>
      <c r="E4" s="69"/>
      <c r="F4" s="69"/>
      <c r="G4" s="68"/>
      <c r="H4" s="68"/>
      <c r="I4" s="68"/>
      <c r="J4" s="70" t="s">
        <v>59</v>
      </c>
      <c r="K4" s="68"/>
      <c r="L4" s="70"/>
      <c r="M4" s="54"/>
    </row>
    <row r="5" spans="2:13" s="23" customFormat="1" ht="30" customHeight="1">
      <c r="B5" s="966" t="s">
        <v>557</v>
      </c>
      <c r="C5" s="968" t="s">
        <v>827</v>
      </c>
      <c r="D5" s="969"/>
      <c r="E5" s="969"/>
      <c r="F5" s="970"/>
      <c r="G5" s="969" t="s">
        <v>828</v>
      </c>
      <c r="H5" s="969"/>
      <c r="I5" s="969"/>
      <c r="J5" s="970"/>
      <c r="K5" s="71"/>
      <c r="L5" s="71"/>
      <c r="M5" s="54"/>
    </row>
    <row r="6" spans="2:13" s="23" customFormat="1" ht="24.75" thickBot="1">
      <c r="B6" s="967"/>
      <c r="C6" s="77" t="s">
        <v>561</v>
      </c>
      <c r="D6" s="78" t="s">
        <v>517</v>
      </c>
      <c r="E6" s="78" t="s">
        <v>559</v>
      </c>
      <c r="F6" s="79" t="s">
        <v>560</v>
      </c>
      <c r="G6" s="77" t="s">
        <v>561</v>
      </c>
      <c r="H6" s="78" t="s">
        <v>517</v>
      </c>
      <c r="I6" s="78" t="s">
        <v>559</v>
      </c>
      <c r="J6" s="79" t="s">
        <v>560</v>
      </c>
      <c r="K6" s="72"/>
      <c r="L6" s="72"/>
      <c r="M6" s="54"/>
    </row>
    <row r="7" spans="2:13" s="23" customFormat="1" ht="15.75" thickBot="1">
      <c r="B7" s="80"/>
      <c r="C7" s="81" t="s">
        <v>562</v>
      </c>
      <c r="D7" s="82">
        <v>1</v>
      </c>
      <c r="E7" s="82">
        <v>2</v>
      </c>
      <c r="F7" s="83">
        <v>3</v>
      </c>
      <c r="G7" s="81" t="s">
        <v>562</v>
      </c>
      <c r="H7" s="82">
        <v>1</v>
      </c>
      <c r="I7" s="82">
        <v>2</v>
      </c>
      <c r="J7" s="83">
        <v>3</v>
      </c>
      <c r="K7" s="72"/>
      <c r="L7" s="72"/>
      <c r="M7" s="54"/>
    </row>
    <row r="8" spans="2:13" s="23" customFormat="1" ht="15">
      <c r="B8" s="638" t="s">
        <v>108</v>
      </c>
      <c r="C8" s="639">
        <f>D8+(E8*F8)</f>
        <v>2080</v>
      </c>
      <c r="D8" s="623">
        <v>2080</v>
      </c>
      <c r="E8" s="582"/>
      <c r="F8" s="624"/>
      <c r="G8" s="622">
        <f>H8+I8*2</f>
        <v>6240</v>
      </c>
      <c r="H8" s="623">
        <v>2080</v>
      </c>
      <c r="I8" s="582">
        <v>2080</v>
      </c>
      <c r="J8" s="624">
        <v>2</v>
      </c>
      <c r="K8" s="73"/>
      <c r="L8" s="73"/>
      <c r="M8" s="54"/>
    </row>
    <row r="9" spans="2:13" s="23" customFormat="1" ht="15">
      <c r="B9" s="640" t="s">
        <v>109</v>
      </c>
      <c r="C9" s="639">
        <f aca="true" t="shared" si="0" ref="C9:C19">D9+(E9*F9)</f>
        <v>6240</v>
      </c>
      <c r="D9" s="628">
        <v>2080</v>
      </c>
      <c r="E9" s="629">
        <v>2080</v>
      </c>
      <c r="F9" s="630">
        <v>2</v>
      </c>
      <c r="G9" s="622">
        <f>H9+I9*2</f>
        <v>6240</v>
      </c>
      <c r="H9" s="628">
        <v>2080</v>
      </c>
      <c r="I9" s="629">
        <v>2080</v>
      </c>
      <c r="J9" s="630">
        <v>2</v>
      </c>
      <c r="K9" s="73"/>
      <c r="L9" s="73"/>
      <c r="M9" s="54"/>
    </row>
    <row r="10" spans="2:13" s="23" customFormat="1" ht="15">
      <c r="B10" s="640" t="s">
        <v>110</v>
      </c>
      <c r="C10" s="639">
        <f t="shared" si="0"/>
        <v>6240</v>
      </c>
      <c r="D10" s="628">
        <v>2080</v>
      </c>
      <c r="E10" s="629">
        <v>2080</v>
      </c>
      <c r="F10" s="630">
        <v>2</v>
      </c>
      <c r="G10" s="622">
        <f>H10+(I10*2)</f>
        <v>6240</v>
      </c>
      <c r="H10" s="628">
        <v>2080</v>
      </c>
      <c r="I10" s="629">
        <v>2080</v>
      </c>
      <c r="J10" s="630">
        <v>2</v>
      </c>
      <c r="K10" s="73"/>
      <c r="L10" s="73"/>
      <c r="M10" s="54"/>
    </row>
    <row r="11" spans="2:13" s="23" customFormat="1" ht="15">
      <c r="B11" s="640" t="s">
        <v>111</v>
      </c>
      <c r="C11" s="639">
        <f t="shared" si="0"/>
        <v>0</v>
      </c>
      <c r="D11" s="628"/>
      <c r="E11" s="629"/>
      <c r="F11" s="630"/>
      <c r="G11" s="622">
        <f>H11+(I11*2)</f>
        <v>6240</v>
      </c>
      <c r="H11" s="628">
        <v>2080</v>
      </c>
      <c r="I11" s="629">
        <v>2080</v>
      </c>
      <c r="J11" s="630">
        <v>2</v>
      </c>
      <c r="K11" s="73"/>
      <c r="L11" s="73"/>
      <c r="M11" s="54"/>
    </row>
    <row r="12" spans="2:13" s="23" customFormat="1" ht="15">
      <c r="B12" s="640" t="s">
        <v>112</v>
      </c>
      <c r="C12" s="639">
        <f t="shared" si="0"/>
        <v>0</v>
      </c>
      <c r="D12" s="628"/>
      <c r="E12" s="629"/>
      <c r="F12" s="630"/>
      <c r="G12" s="622">
        <f aca="true" t="shared" si="1" ref="G12:G19">H12+(I12*2)</f>
        <v>6240</v>
      </c>
      <c r="H12" s="628">
        <v>2080</v>
      </c>
      <c r="I12" s="629">
        <v>2080</v>
      </c>
      <c r="J12" s="630">
        <v>2</v>
      </c>
      <c r="K12" s="73"/>
      <c r="L12" s="73"/>
      <c r="M12" s="54"/>
    </row>
    <row r="13" spans="2:13" s="23" customFormat="1" ht="15">
      <c r="B13" s="640" t="s">
        <v>113</v>
      </c>
      <c r="C13" s="639">
        <f t="shared" si="0"/>
        <v>6240</v>
      </c>
      <c r="D13" s="628">
        <v>2080</v>
      </c>
      <c r="E13" s="629">
        <v>2080</v>
      </c>
      <c r="F13" s="630">
        <v>2</v>
      </c>
      <c r="G13" s="622">
        <f t="shared" si="1"/>
        <v>6240</v>
      </c>
      <c r="H13" s="628">
        <v>2080</v>
      </c>
      <c r="I13" s="629">
        <v>2080</v>
      </c>
      <c r="J13" s="630">
        <v>2</v>
      </c>
      <c r="K13" s="73"/>
      <c r="L13" s="73"/>
      <c r="M13" s="54"/>
    </row>
    <row r="14" spans="2:13" s="23" customFormat="1" ht="15">
      <c r="B14" s="640" t="s">
        <v>114</v>
      </c>
      <c r="C14" s="639">
        <f t="shared" si="0"/>
        <v>4160</v>
      </c>
      <c r="D14" s="628">
        <v>2080</v>
      </c>
      <c r="E14" s="629">
        <v>2080</v>
      </c>
      <c r="F14" s="630">
        <v>1</v>
      </c>
      <c r="G14" s="622">
        <f t="shared" si="1"/>
        <v>6240</v>
      </c>
      <c r="H14" s="628">
        <v>2080</v>
      </c>
      <c r="I14" s="629">
        <v>2080</v>
      </c>
      <c r="J14" s="630">
        <v>2</v>
      </c>
      <c r="K14" s="73"/>
      <c r="L14" s="73"/>
      <c r="M14" s="54"/>
    </row>
    <row r="15" spans="2:13" s="23" customFormat="1" ht="15">
      <c r="B15" s="640" t="s">
        <v>115</v>
      </c>
      <c r="C15" s="639">
        <f t="shared" si="0"/>
        <v>4160</v>
      </c>
      <c r="D15" s="628">
        <v>2080</v>
      </c>
      <c r="E15" s="629">
        <v>2080</v>
      </c>
      <c r="F15" s="630">
        <v>1</v>
      </c>
      <c r="G15" s="622">
        <f t="shared" si="1"/>
        <v>6240</v>
      </c>
      <c r="H15" s="628">
        <v>2080</v>
      </c>
      <c r="I15" s="629">
        <v>2080</v>
      </c>
      <c r="J15" s="630">
        <v>2</v>
      </c>
      <c r="K15" s="73"/>
      <c r="L15" s="73"/>
      <c r="M15" s="54"/>
    </row>
    <row r="16" spans="2:13" s="23" customFormat="1" ht="15">
      <c r="B16" s="640" t="s">
        <v>116</v>
      </c>
      <c r="C16" s="639">
        <f t="shared" si="0"/>
        <v>6240</v>
      </c>
      <c r="D16" s="628">
        <v>2080</v>
      </c>
      <c r="E16" s="629">
        <v>2080</v>
      </c>
      <c r="F16" s="630">
        <v>2</v>
      </c>
      <c r="G16" s="622">
        <f t="shared" si="1"/>
        <v>6240</v>
      </c>
      <c r="H16" s="628">
        <v>2080</v>
      </c>
      <c r="I16" s="629">
        <v>2080</v>
      </c>
      <c r="J16" s="630">
        <v>2</v>
      </c>
      <c r="K16" s="73"/>
      <c r="L16" s="73"/>
      <c r="M16" s="54"/>
    </row>
    <row r="17" spans="2:13" s="23" customFormat="1" ht="15">
      <c r="B17" s="640" t="s">
        <v>117</v>
      </c>
      <c r="C17" s="639">
        <f t="shared" si="0"/>
        <v>6240</v>
      </c>
      <c r="D17" s="628">
        <v>2080</v>
      </c>
      <c r="E17" s="629">
        <v>2080</v>
      </c>
      <c r="F17" s="630">
        <v>2</v>
      </c>
      <c r="G17" s="622">
        <f t="shared" si="1"/>
        <v>6240</v>
      </c>
      <c r="H17" s="628">
        <v>2080</v>
      </c>
      <c r="I17" s="629">
        <v>2080</v>
      </c>
      <c r="J17" s="630">
        <v>2</v>
      </c>
      <c r="K17" s="73"/>
      <c r="L17" s="73"/>
      <c r="M17" s="54"/>
    </row>
    <row r="18" spans="2:13" s="23" customFormat="1" ht="15">
      <c r="B18" s="640" t="s">
        <v>118</v>
      </c>
      <c r="C18" s="639">
        <f t="shared" si="0"/>
        <v>6240</v>
      </c>
      <c r="D18" s="628">
        <v>2080</v>
      </c>
      <c r="E18" s="629">
        <v>2080</v>
      </c>
      <c r="F18" s="630">
        <v>2</v>
      </c>
      <c r="G18" s="622">
        <f t="shared" si="1"/>
        <v>6240</v>
      </c>
      <c r="H18" s="628">
        <v>2080</v>
      </c>
      <c r="I18" s="629">
        <v>2080</v>
      </c>
      <c r="J18" s="630">
        <v>2</v>
      </c>
      <c r="K18" s="73"/>
      <c r="L18" s="73"/>
      <c r="M18" s="54"/>
    </row>
    <row r="19" spans="2:13" s="23" customFormat="1" ht="15.75" thickBot="1">
      <c r="B19" s="641" t="s">
        <v>119</v>
      </c>
      <c r="C19" s="639">
        <f t="shared" si="0"/>
        <v>6240</v>
      </c>
      <c r="D19" s="642">
        <v>2080</v>
      </c>
      <c r="E19" s="633">
        <v>2080</v>
      </c>
      <c r="F19" s="634">
        <v>2</v>
      </c>
      <c r="G19" s="622">
        <f t="shared" si="1"/>
        <v>6240</v>
      </c>
      <c r="H19" s="628">
        <v>2080</v>
      </c>
      <c r="I19" s="629">
        <v>2080</v>
      </c>
      <c r="J19" s="630">
        <v>2</v>
      </c>
      <c r="K19" s="73"/>
      <c r="L19" s="73"/>
      <c r="M19" s="54"/>
    </row>
    <row r="20" spans="2:13" s="23" customFormat="1" ht="15.75" thickBot="1">
      <c r="B20" s="643" t="s">
        <v>21</v>
      </c>
      <c r="C20" s="677">
        <f>SUM(C8:C19)</f>
        <v>54080</v>
      </c>
      <c r="D20" s="666"/>
      <c r="E20" s="666"/>
      <c r="F20" s="667"/>
      <c r="G20" s="622">
        <f>SUM(G8:G19)</f>
        <v>74880</v>
      </c>
      <c r="H20" s="666"/>
      <c r="I20" s="666"/>
      <c r="J20" s="667"/>
      <c r="K20" s="73"/>
      <c r="L20" s="73"/>
      <c r="M20" s="54"/>
    </row>
    <row r="21" spans="2:13" s="23" customFormat="1" ht="15.75" thickBot="1">
      <c r="B21" s="644" t="s">
        <v>120</v>
      </c>
      <c r="C21" s="645"/>
      <c r="D21" s="646"/>
      <c r="E21" s="583"/>
      <c r="F21" s="647"/>
      <c r="G21" s="645"/>
      <c r="H21" s="646"/>
      <c r="I21" s="583"/>
      <c r="J21" s="647"/>
      <c r="K21" s="73"/>
      <c r="L21" s="73"/>
      <c r="M21" s="54"/>
    </row>
    <row r="22" spans="2:12" s="23" customFormat="1" ht="12.75">
      <c r="B22" s="635"/>
      <c r="C22" s="635"/>
      <c r="D22" s="635"/>
      <c r="E22" s="635"/>
      <c r="F22" s="635"/>
      <c r="G22" s="635"/>
      <c r="H22" s="635"/>
      <c r="I22" s="635"/>
      <c r="J22" s="635"/>
      <c r="K22" s="74"/>
      <c r="L22" s="74"/>
    </row>
    <row r="23" spans="2:12" s="23" customFormat="1" ht="12.75">
      <c r="B23" s="635"/>
      <c r="C23" s="635"/>
      <c r="D23" s="635"/>
      <c r="E23" s="635"/>
      <c r="F23" s="635"/>
      <c r="G23" s="635"/>
      <c r="H23" s="635"/>
      <c r="I23" s="635"/>
      <c r="J23" s="635"/>
      <c r="K23" s="74"/>
      <c r="L23" s="74"/>
    </row>
    <row r="24" spans="2:12" s="23" customFormat="1" ht="12.75">
      <c r="B24" s="635"/>
      <c r="C24" s="635"/>
      <c r="D24" s="635"/>
      <c r="E24" s="635"/>
      <c r="F24" s="635"/>
      <c r="G24" s="635"/>
      <c r="H24" s="635"/>
      <c r="I24" s="635"/>
      <c r="J24" s="635"/>
      <c r="K24" s="74"/>
      <c r="L24" s="74"/>
    </row>
    <row r="25" spans="2:12" s="23" customFormat="1" ht="20.25" customHeight="1">
      <c r="B25" s="977" t="s">
        <v>558</v>
      </c>
      <c r="C25" s="977"/>
      <c r="D25" s="977"/>
      <c r="E25" s="977"/>
      <c r="F25" s="977"/>
      <c r="G25" s="977"/>
      <c r="H25" s="977"/>
      <c r="I25" s="977"/>
      <c r="J25" s="977"/>
      <c r="K25" s="573"/>
      <c r="L25" s="573"/>
    </row>
    <row r="26" spans="2:12" s="23" customFormat="1" ht="15.75" thickBot="1">
      <c r="B26" s="648"/>
      <c r="C26" s="649"/>
      <c r="D26" s="649"/>
      <c r="E26" s="649"/>
      <c r="F26" s="649"/>
      <c r="G26" s="648"/>
      <c r="H26" s="650"/>
      <c r="I26" s="650"/>
      <c r="J26" s="650" t="s">
        <v>59</v>
      </c>
      <c r="K26" s="68"/>
      <c r="L26" s="70"/>
    </row>
    <row r="27" spans="2:10" s="23" customFormat="1" ht="30" customHeight="1">
      <c r="B27" s="971" t="s">
        <v>557</v>
      </c>
      <c r="C27" s="973" t="s">
        <v>827</v>
      </c>
      <c r="D27" s="974"/>
      <c r="E27" s="974"/>
      <c r="F27" s="974"/>
      <c r="G27" s="975" t="s">
        <v>828</v>
      </c>
      <c r="H27" s="974"/>
      <c r="I27" s="974"/>
      <c r="J27" s="976"/>
    </row>
    <row r="28" spans="2:10" s="23" customFormat="1" ht="30" customHeight="1" thickBot="1">
      <c r="B28" s="972"/>
      <c r="C28" s="651" t="s">
        <v>561</v>
      </c>
      <c r="D28" s="651" t="s">
        <v>517</v>
      </c>
      <c r="E28" s="651" t="s">
        <v>559</v>
      </c>
      <c r="F28" s="652" t="s">
        <v>560</v>
      </c>
      <c r="G28" s="653" t="s">
        <v>561</v>
      </c>
      <c r="H28" s="651" t="s">
        <v>517</v>
      </c>
      <c r="I28" s="651" t="s">
        <v>559</v>
      </c>
      <c r="J28" s="652" t="s">
        <v>560</v>
      </c>
    </row>
    <row r="29" spans="2:10" s="23" customFormat="1" ht="15.75" thickBot="1">
      <c r="B29" s="654"/>
      <c r="C29" s="655" t="s">
        <v>562</v>
      </c>
      <c r="D29" s="655">
        <v>1</v>
      </c>
      <c r="E29" s="655">
        <v>2</v>
      </c>
      <c r="F29" s="656">
        <v>3</v>
      </c>
      <c r="G29" s="657" t="s">
        <v>562</v>
      </c>
      <c r="H29" s="655">
        <v>1</v>
      </c>
      <c r="I29" s="655">
        <v>2</v>
      </c>
      <c r="J29" s="656">
        <v>3</v>
      </c>
    </row>
    <row r="30" spans="2:10" s="23" customFormat="1" ht="15">
      <c r="B30" s="658" t="s">
        <v>108</v>
      </c>
      <c r="C30" s="623">
        <f>D30+(E30*F30)</f>
        <v>3271</v>
      </c>
      <c r="D30" s="623">
        <v>3271</v>
      </c>
      <c r="E30" s="582"/>
      <c r="F30" s="624"/>
      <c r="G30" s="622">
        <f>H30+(I30*J30)</f>
        <v>9811</v>
      </c>
      <c r="H30" s="623">
        <v>3271</v>
      </c>
      <c r="I30" s="582">
        <v>3270</v>
      </c>
      <c r="J30" s="624">
        <v>2</v>
      </c>
    </row>
    <row r="31" spans="2:10" s="23" customFormat="1" ht="15">
      <c r="B31" s="659" t="s">
        <v>109</v>
      </c>
      <c r="C31" s="623">
        <f aca="true" t="shared" si="2" ref="C31:C40">D31+(E31*F31)</f>
        <v>9811</v>
      </c>
      <c r="D31" s="628">
        <v>3271</v>
      </c>
      <c r="E31" s="629">
        <v>3270</v>
      </c>
      <c r="F31" s="629">
        <v>2</v>
      </c>
      <c r="G31" s="625">
        <f aca="true" t="shared" si="3" ref="G31:G41">H31+(I31*J31)</f>
        <v>9811</v>
      </c>
      <c r="H31" s="628">
        <v>3271</v>
      </c>
      <c r="I31" s="629">
        <v>3270</v>
      </c>
      <c r="J31" s="630">
        <v>2</v>
      </c>
    </row>
    <row r="32" spans="2:10" s="23" customFormat="1" ht="15">
      <c r="B32" s="659" t="s">
        <v>110</v>
      </c>
      <c r="C32" s="623">
        <f t="shared" si="2"/>
        <v>9811</v>
      </c>
      <c r="D32" s="628">
        <v>3271</v>
      </c>
      <c r="E32" s="629">
        <v>3270</v>
      </c>
      <c r="F32" s="629">
        <v>2</v>
      </c>
      <c r="G32" s="625">
        <f t="shared" si="3"/>
        <v>9811</v>
      </c>
      <c r="H32" s="628">
        <v>3271</v>
      </c>
      <c r="I32" s="629">
        <v>3270</v>
      </c>
      <c r="J32" s="630">
        <v>2</v>
      </c>
    </row>
    <row r="33" spans="2:10" s="23" customFormat="1" ht="15">
      <c r="B33" s="659" t="s">
        <v>111</v>
      </c>
      <c r="C33" s="623">
        <f t="shared" si="2"/>
        <v>0</v>
      </c>
      <c r="D33" s="628"/>
      <c r="E33" s="629"/>
      <c r="F33" s="629"/>
      <c r="G33" s="625">
        <f t="shared" si="3"/>
        <v>9811</v>
      </c>
      <c r="H33" s="628">
        <v>3271</v>
      </c>
      <c r="I33" s="629">
        <v>3270</v>
      </c>
      <c r="J33" s="630">
        <v>2</v>
      </c>
    </row>
    <row r="34" spans="2:10" s="23" customFormat="1" ht="15">
      <c r="B34" s="659" t="s">
        <v>112</v>
      </c>
      <c r="C34" s="623">
        <f t="shared" si="2"/>
        <v>0</v>
      </c>
      <c r="D34" s="628"/>
      <c r="E34" s="629"/>
      <c r="F34" s="629"/>
      <c r="G34" s="625">
        <f t="shared" si="3"/>
        <v>9811</v>
      </c>
      <c r="H34" s="628">
        <v>3271</v>
      </c>
      <c r="I34" s="629">
        <v>3270</v>
      </c>
      <c r="J34" s="630">
        <v>2</v>
      </c>
    </row>
    <row r="35" spans="2:10" s="23" customFormat="1" ht="15">
      <c r="B35" s="659" t="s">
        <v>113</v>
      </c>
      <c r="C35" s="623">
        <f t="shared" si="2"/>
        <v>9811</v>
      </c>
      <c r="D35" s="628">
        <v>3271</v>
      </c>
      <c r="E35" s="629">
        <v>3270</v>
      </c>
      <c r="F35" s="629">
        <v>2</v>
      </c>
      <c r="G35" s="625">
        <f t="shared" si="3"/>
        <v>9811</v>
      </c>
      <c r="H35" s="628">
        <v>3271</v>
      </c>
      <c r="I35" s="629">
        <v>3270</v>
      </c>
      <c r="J35" s="630">
        <v>2</v>
      </c>
    </row>
    <row r="36" spans="2:10" s="23" customFormat="1" ht="15">
      <c r="B36" s="659" t="s">
        <v>114</v>
      </c>
      <c r="C36" s="623">
        <f t="shared" si="2"/>
        <v>6541</v>
      </c>
      <c r="D36" s="628">
        <v>3271</v>
      </c>
      <c r="E36" s="629">
        <v>3270</v>
      </c>
      <c r="F36" s="629">
        <v>1</v>
      </c>
      <c r="G36" s="625">
        <f t="shared" si="3"/>
        <v>9811</v>
      </c>
      <c r="H36" s="628">
        <v>3271</v>
      </c>
      <c r="I36" s="629">
        <v>3270</v>
      </c>
      <c r="J36" s="630">
        <v>2</v>
      </c>
    </row>
    <row r="37" spans="2:10" s="23" customFormat="1" ht="15">
      <c r="B37" s="659" t="s">
        <v>115</v>
      </c>
      <c r="C37" s="623">
        <f t="shared" si="2"/>
        <v>6541</v>
      </c>
      <c r="D37" s="628">
        <v>3271</v>
      </c>
      <c r="E37" s="629">
        <v>3270</v>
      </c>
      <c r="F37" s="629">
        <v>1</v>
      </c>
      <c r="G37" s="625">
        <f t="shared" si="3"/>
        <v>9811</v>
      </c>
      <c r="H37" s="628">
        <v>3271</v>
      </c>
      <c r="I37" s="629">
        <v>3270</v>
      </c>
      <c r="J37" s="630">
        <v>2</v>
      </c>
    </row>
    <row r="38" spans="2:10" s="23" customFormat="1" ht="15">
      <c r="B38" s="659" t="s">
        <v>116</v>
      </c>
      <c r="C38" s="623">
        <f t="shared" si="2"/>
        <v>9811</v>
      </c>
      <c r="D38" s="628">
        <v>3271</v>
      </c>
      <c r="E38" s="629">
        <v>3270</v>
      </c>
      <c r="F38" s="629">
        <v>2</v>
      </c>
      <c r="G38" s="625">
        <f t="shared" si="3"/>
        <v>9811</v>
      </c>
      <c r="H38" s="628">
        <v>3271</v>
      </c>
      <c r="I38" s="629">
        <v>3270</v>
      </c>
      <c r="J38" s="630">
        <v>2</v>
      </c>
    </row>
    <row r="39" spans="2:10" s="23" customFormat="1" ht="15">
      <c r="B39" s="659" t="s">
        <v>117</v>
      </c>
      <c r="C39" s="623">
        <f t="shared" si="2"/>
        <v>9811</v>
      </c>
      <c r="D39" s="628">
        <v>3271</v>
      </c>
      <c r="E39" s="629">
        <v>3270</v>
      </c>
      <c r="F39" s="629">
        <v>2</v>
      </c>
      <c r="G39" s="625">
        <f t="shared" si="3"/>
        <v>9811</v>
      </c>
      <c r="H39" s="628">
        <v>3271</v>
      </c>
      <c r="I39" s="629">
        <v>3270</v>
      </c>
      <c r="J39" s="630">
        <v>2</v>
      </c>
    </row>
    <row r="40" spans="2:10" s="23" customFormat="1" ht="15">
      <c r="B40" s="659" t="s">
        <v>118</v>
      </c>
      <c r="C40" s="623">
        <f t="shared" si="2"/>
        <v>9811</v>
      </c>
      <c r="D40" s="628">
        <v>3271</v>
      </c>
      <c r="E40" s="629">
        <v>3270</v>
      </c>
      <c r="F40" s="629">
        <v>2</v>
      </c>
      <c r="G40" s="625">
        <f t="shared" si="3"/>
        <v>9811</v>
      </c>
      <c r="H40" s="628">
        <v>3271</v>
      </c>
      <c r="I40" s="629">
        <v>3270</v>
      </c>
      <c r="J40" s="630">
        <v>2</v>
      </c>
    </row>
    <row r="41" spans="2:10" s="23" customFormat="1" ht="15.75" thickBot="1">
      <c r="B41" s="660" t="s">
        <v>119</v>
      </c>
      <c r="C41" s="623">
        <f>D41+(E41*F41)</f>
        <v>9811</v>
      </c>
      <c r="D41" s="642">
        <v>3271</v>
      </c>
      <c r="E41" s="633">
        <v>3270</v>
      </c>
      <c r="F41" s="633">
        <v>2</v>
      </c>
      <c r="G41" s="625">
        <f t="shared" si="3"/>
        <v>9811</v>
      </c>
      <c r="H41" s="642">
        <v>3271</v>
      </c>
      <c r="I41" s="633">
        <v>3270</v>
      </c>
      <c r="J41" s="634">
        <v>2</v>
      </c>
    </row>
    <row r="42" spans="2:10" s="23" customFormat="1" ht="13.5" thickBot="1">
      <c r="B42" s="661" t="s">
        <v>21</v>
      </c>
      <c r="C42" s="666">
        <f>SUM(C30:C41)</f>
        <v>85030</v>
      </c>
      <c r="D42" s="666"/>
      <c r="E42" s="666"/>
      <c r="F42" s="666"/>
      <c r="G42" s="662">
        <f>SUM(G30:G41)</f>
        <v>117732</v>
      </c>
      <c r="H42" s="666"/>
      <c r="I42" s="666"/>
      <c r="J42" s="667"/>
    </row>
    <row r="43" spans="2:10" s="23" customFormat="1" ht="15.75" thickBot="1">
      <c r="B43" s="663" t="s">
        <v>120</v>
      </c>
      <c r="C43" s="646"/>
      <c r="D43" s="646"/>
      <c r="E43" s="583"/>
      <c r="F43" s="583"/>
      <c r="G43" s="664"/>
      <c r="H43" s="646"/>
      <c r="I43" s="583"/>
      <c r="J43" s="647"/>
    </row>
    <row r="44" spans="2:12" s="23" customFormat="1" ht="15">
      <c r="B44" s="75"/>
      <c r="C44" s="76"/>
      <c r="D44" s="76"/>
      <c r="E44" s="73"/>
      <c r="F44" s="73"/>
      <c r="G44" s="73"/>
      <c r="H44" s="76"/>
      <c r="I44" s="76"/>
      <c r="J44" s="73"/>
      <c r="K44" s="73"/>
      <c r="L44" s="73"/>
    </row>
    <row r="45" spans="2:12" s="23" customFormat="1" ht="15">
      <c r="B45" s="75"/>
      <c r="C45" s="76"/>
      <c r="D45" s="76"/>
      <c r="E45" s="73"/>
      <c r="F45" s="73"/>
      <c r="G45" s="73"/>
      <c r="H45" s="76"/>
      <c r="I45" s="76"/>
      <c r="J45" s="73"/>
      <c r="K45" s="73"/>
      <c r="L45" s="73"/>
    </row>
    <row r="46" spans="2:12" ht="12.75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</row>
  </sheetData>
  <sheetProtection/>
  <mergeCells count="8">
    <mergeCell ref="B3:J3"/>
    <mergeCell ref="B5:B6"/>
    <mergeCell ref="C5:F5"/>
    <mergeCell ref="G5:J5"/>
    <mergeCell ref="B27:B28"/>
    <mergeCell ref="C27:F27"/>
    <mergeCell ref="G27:J27"/>
    <mergeCell ref="B25:J25"/>
  </mergeCells>
  <printOptions/>
  <pageMargins left="0.5511811023622047" right="0.35433070866141736" top="0.984251968503937" bottom="0.984251968503937" header="0.5118110236220472" footer="0.5118110236220472"/>
  <pageSetup horizontalDpi="300" verticalDpi="300" orientation="portrait" scale="70" r:id="rId1"/>
  <rowBreaks count="1" manualBreakCount="1">
    <brk id="43" max="255" man="1"/>
  </rowBreaks>
  <colBreaks count="1" manualBreakCount="1">
    <brk id="12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B2:M52"/>
  <sheetViews>
    <sheetView showGridLines="0" zoomScalePageLayoutView="0" workbookViewId="0" topLeftCell="A31">
      <selection activeCell="F49" sqref="F49"/>
    </sheetView>
  </sheetViews>
  <sheetFormatPr defaultColWidth="9.140625" defaultRowHeight="12.75"/>
  <cols>
    <col min="3" max="13" width="12.7109375" style="0" customWidth="1"/>
  </cols>
  <sheetData>
    <row r="2" ht="15.75">
      <c r="L2" s="11" t="s">
        <v>707</v>
      </c>
    </row>
    <row r="3" spans="2:12" s="23" customFormat="1" ht="20.25" customHeight="1">
      <c r="B3" s="965" t="s">
        <v>563</v>
      </c>
      <c r="C3" s="965"/>
      <c r="D3" s="965"/>
      <c r="E3" s="965"/>
      <c r="F3" s="965"/>
      <c r="G3" s="965"/>
      <c r="H3" s="965"/>
      <c r="I3" s="965"/>
      <c r="J3" s="965"/>
      <c r="K3" s="67"/>
      <c r="L3" s="67"/>
    </row>
    <row r="4" spans="2:13" s="23" customFormat="1" ht="15.75" thickBot="1">
      <c r="B4" s="68"/>
      <c r="C4" s="69"/>
      <c r="D4" s="69"/>
      <c r="E4" s="69"/>
      <c r="F4" s="69"/>
      <c r="G4" s="68"/>
      <c r="H4" s="68"/>
      <c r="I4" s="68"/>
      <c r="J4" s="70" t="s">
        <v>59</v>
      </c>
      <c r="K4" s="68"/>
      <c r="L4" s="70"/>
      <c r="M4" s="54"/>
    </row>
    <row r="5" spans="2:13" s="23" customFormat="1" ht="30" customHeight="1">
      <c r="B5" s="966" t="s">
        <v>557</v>
      </c>
      <c r="C5" s="968" t="s">
        <v>829</v>
      </c>
      <c r="D5" s="969"/>
      <c r="E5" s="969"/>
      <c r="F5" s="970"/>
      <c r="G5" s="969" t="s">
        <v>830</v>
      </c>
      <c r="H5" s="969"/>
      <c r="I5" s="969"/>
      <c r="J5" s="970"/>
      <c r="K5" s="71"/>
      <c r="L5" s="71"/>
      <c r="M5" s="54"/>
    </row>
    <row r="6" spans="2:13" s="23" customFormat="1" ht="30" customHeight="1" thickBot="1">
      <c r="B6" s="967"/>
      <c r="C6" s="77" t="s">
        <v>561</v>
      </c>
      <c r="D6" s="78" t="s">
        <v>517</v>
      </c>
      <c r="E6" s="78" t="s">
        <v>559</v>
      </c>
      <c r="F6" s="79" t="s">
        <v>560</v>
      </c>
      <c r="G6" s="77" t="s">
        <v>561</v>
      </c>
      <c r="H6" s="78" t="s">
        <v>517</v>
      </c>
      <c r="I6" s="78" t="s">
        <v>559</v>
      </c>
      <c r="J6" s="79" t="s">
        <v>560</v>
      </c>
      <c r="K6" s="72"/>
      <c r="L6" s="72"/>
      <c r="M6" s="54"/>
    </row>
    <row r="7" spans="2:13" s="23" customFormat="1" ht="15.75" thickBot="1">
      <c r="B7" s="80"/>
      <c r="C7" s="81" t="s">
        <v>562</v>
      </c>
      <c r="D7" s="82">
        <v>1</v>
      </c>
      <c r="E7" s="82">
        <v>2</v>
      </c>
      <c r="F7" s="83">
        <v>3</v>
      </c>
      <c r="G7" s="81" t="s">
        <v>562</v>
      </c>
      <c r="H7" s="82">
        <v>1</v>
      </c>
      <c r="I7" s="82">
        <v>2</v>
      </c>
      <c r="J7" s="83">
        <v>3</v>
      </c>
      <c r="K7" s="72"/>
      <c r="L7" s="72"/>
      <c r="M7" s="54"/>
    </row>
    <row r="8" spans="2:13" s="23" customFormat="1" ht="15">
      <c r="B8" s="638" t="s">
        <v>108</v>
      </c>
      <c r="C8" s="622">
        <f>D8+(E8*F8)</f>
        <v>0</v>
      </c>
      <c r="D8" s="623"/>
      <c r="E8" s="582"/>
      <c r="F8" s="624"/>
      <c r="G8" s="622">
        <f>H8+(I8*J8)</f>
        <v>0</v>
      </c>
      <c r="H8" s="623"/>
      <c r="I8" s="582"/>
      <c r="J8" s="624"/>
      <c r="K8" s="73"/>
      <c r="L8" s="73"/>
      <c r="M8" s="54"/>
    </row>
    <row r="9" spans="2:13" s="23" customFormat="1" ht="15">
      <c r="B9" s="640" t="s">
        <v>109</v>
      </c>
      <c r="C9" s="622">
        <f aca="true" t="shared" si="0" ref="C9:C19">D9+(E9*F9)</f>
        <v>0</v>
      </c>
      <c r="D9" s="628"/>
      <c r="E9" s="629"/>
      <c r="F9" s="630"/>
      <c r="G9" s="627">
        <f aca="true" t="shared" si="1" ref="G9:G19">H9+(I9*J9)</f>
        <v>0</v>
      </c>
      <c r="H9" s="628"/>
      <c r="I9" s="629"/>
      <c r="J9" s="630"/>
      <c r="K9" s="73"/>
      <c r="L9" s="73"/>
      <c r="M9" s="54"/>
    </row>
    <row r="10" spans="2:13" s="23" customFormat="1" ht="15">
      <c r="B10" s="640" t="s">
        <v>110</v>
      </c>
      <c r="C10" s="622">
        <f t="shared" si="0"/>
        <v>0</v>
      </c>
      <c r="D10" s="628"/>
      <c r="E10" s="629"/>
      <c r="F10" s="630"/>
      <c r="G10" s="627">
        <f t="shared" si="1"/>
        <v>0</v>
      </c>
      <c r="H10" s="628"/>
      <c r="I10" s="629"/>
      <c r="J10" s="630"/>
      <c r="K10" s="73"/>
      <c r="L10" s="73"/>
      <c r="M10" s="54"/>
    </row>
    <row r="11" spans="2:13" s="23" customFormat="1" ht="15">
      <c r="B11" s="640" t="s">
        <v>111</v>
      </c>
      <c r="C11" s="622">
        <f t="shared" si="0"/>
        <v>0</v>
      </c>
      <c r="D11" s="628"/>
      <c r="E11" s="629"/>
      <c r="F11" s="630"/>
      <c r="G11" s="627">
        <f t="shared" si="1"/>
        <v>0</v>
      </c>
      <c r="H11" s="628"/>
      <c r="I11" s="629"/>
      <c r="J11" s="630"/>
      <c r="K11" s="73"/>
      <c r="L11" s="73"/>
      <c r="M11" s="54"/>
    </row>
    <row r="12" spans="2:13" s="23" customFormat="1" ht="15">
      <c r="B12" s="640" t="s">
        <v>112</v>
      </c>
      <c r="C12" s="622">
        <f t="shared" si="0"/>
        <v>0</v>
      </c>
      <c r="D12" s="628"/>
      <c r="E12" s="629"/>
      <c r="F12" s="630"/>
      <c r="G12" s="627">
        <f t="shared" si="1"/>
        <v>0</v>
      </c>
      <c r="H12" s="628"/>
      <c r="I12" s="629"/>
      <c r="J12" s="630"/>
      <c r="K12" s="73"/>
      <c r="L12" s="73"/>
      <c r="M12" s="54"/>
    </row>
    <row r="13" spans="2:13" s="23" customFormat="1" ht="15">
      <c r="B13" s="640" t="s">
        <v>113</v>
      </c>
      <c r="C13" s="622">
        <f t="shared" si="0"/>
        <v>0</v>
      </c>
      <c r="D13" s="628"/>
      <c r="E13" s="629"/>
      <c r="F13" s="630"/>
      <c r="G13" s="627">
        <f t="shared" si="1"/>
        <v>0</v>
      </c>
      <c r="H13" s="628"/>
      <c r="I13" s="629"/>
      <c r="J13" s="630"/>
      <c r="K13" s="73"/>
      <c r="L13" s="73"/>
      <c r="M13" s="54"/>
    </row>
    <row r="14" spans="2:13" s="23" customFormat="1" ht="15">
      <c r="B14" s="640" t="s">
        <v>114</v>
      </c>
      <c r="C14" s="622">
        <f t="shared" si="0"/>
        <v>0</v>
      </c>
      <c r="D14" s="628"/>
      <c r="E14" s="629"/>
      <c r="F14" s="630"/>
      <c r="G14" s="627">
        <f t="shared" si="1"/>
        <v>0</v>
      </c>
      <c r="H14" s="628"/>
      <c r="I14" s="629"/>
      <c r="J14" s="630"/>
      <c r="K14" s="73"/>
      <c r="L14" s="73"/>
      <c r="M14" s="54"/>
    </row>
    <row r="15" spans="2:13" s="23" customFormat="1" ht="15">
      <c r="B15" s="640" t="s">
        <v>115</v>
      </c>
      <c r="C15" s="622">
        <f t="shared" si="0"/>
        <v>0</v>
      </c>
      <c r="D15" s="628"/>
      <c r="E15" s="629"/>
      <c r="F15" s="630"/>
      <c r="G15" s="627">
        <f t="shared" si="1"/>
        <v>0</v>
      </c>
      <c r="H15" s="628"/>
      <c r="I15" s="629"/>
      <c r="J15" s="630"/>
      <c r="K15" s="73"/>
      <c r="L15" s="73"/>
      <c r="M15" s="54"/>
    </row>
    <row r="16" spans="2:13" s="23" customFormat="1" ht="15">
      <c r="B16" s="640" t="s">
        <v>116</v>
      </c>
      <c r="C16" s="622">
        <f t="shared" si="0"/>
        <v>0</v>
      </c>
      <c r="D16" s="628"/>
      <c r="E16" s="629"/>
      <c r="F16" s="630"/>
      <c r="G16" s="627">
        <f t="shared" si="1"/>
        <v>0</v>
      </c>
      <c r="H16" s="628"/>
      <c r="I16" s="629"/>
      <c r="J16" s="630"/>
      <c r="K16" s="73"/>
      <c r="L16" s="73"/>
      <c r="M16" s="54"/>
    </row>
    <row r="17" spans="2:13" s="23" customFormat="1" ht="15">
      <c r="B17" s="640" t="s">
        <v>117</v>
      </c>
      <c r="C17" s="622">
        <f t="shared" si="0"/>
        <v>0</v>
      </c>
      <c r="D17" s="628"/>
      <c r="E17" s="629"/>
      <c r="F17" s="630"/>
      <c r="G17" s="627">
        <f t="shared" si="1"/>
        <v>0</v>
      </c>
      <c r="H17" s="628"/>
      <c r="I17" s="629"/>
      <c r="J17" s="630"/>
      <c r="K17" s="73"/>
      <c r="L17" s="73"/>
      <c r="M17" s="54"/>
    </row>
    <row r="18" spans="2:13" s="23" customFormat="1" ht="15">
      <c r="B18" s="640" t="s">
        <v>118</v>
      </c>
      <c r="C18" s="622">
        <f t="shared" si="0"/>
        <v>0</v>
      </c>
      <c r="D18" s="628"/>
      <c r="E18" s="629"/>
      <c r="F18" s="630"/>
      <c r="G18" s="627">
        <f t="shared" si="1"/>
        <v>0</v>
      </c>
      <c r="H18" s="628"/>
      <c r="I18" s="629"/>
      <c r="J18" s="630"/>
      <c r="K18" s="73"/>
      <c r="L18" s="73"/>
      <c r="M18" s="54"/>
    </row>
    <row r="19" spans="2:13" s="23" customFormat="1" ht="15.75" thickBot="1">
      <c r="B19" s="641" t="s">
        <v>119</v>
      </c>
      <c r="C19" s="622">
        <f t="shared" si="0"/>
        <v>0</v>
      </c>
      <c r="D19" s="642"/>
      <c r="E19" s="633"/>
      <c r="F19" s="634"/>
      <c r="G19" s="632">
        <f t="shared" si="1"/>
        <v>0</v>
      </c>
      <c r="H19" s="642"/>
      <c r="I19" s="633"/>
      <c r="J19" s="634"/>
      <c r="K19" s="73"/>
      <c r="L19" s="73"/>
      <c r="M19" s="54"/>
    </row>
    <row r="20" spans="2:13" s="23" customFormat="1" ht="15.75" thickBot="1">
      <c r="B20" s="643" t="s">
        <v>21</v>
      </c>
      <c r="C20" s="665">
        <f>SUM(C8:C19)</f>
        <v>0</v>
      </c>
      <c r="D20" s="666"/>
      <c r="E20" s="666"/>
      <c r="F20" s="667"/>
      <c r="G20" s="665">
        <f>SUM(G8:G19)</f>
        <v>0</v>
      </c>
      <c r="H20" s="666"/>
      <c r="I20" s="666"/>
      <c r="J20" s="667"/>
      <c r="K20" s="73"/>
      <c r="L20" s="73"/>
      <c r="M20" s="54"/>
    </row>
    <row r="21" spans="2:13" s="23" customFormat="1" ht="15.75" thickBot="1">
      <c r="B21" s="644" t="s">
        <v>120</v>
      </c>
      <c r="C21" s="668"/>
      <c r="D21" s="669"/>
      <c r="E21" s="669"/>
      <c r="F21" s="670"/>
      <c r="G21" s="668"/>
      <c r="H21" s="669"/>
      <c r="I21" s="669"/>
      <c r="J21" s="670"/>
      <c r="K21" s="73"/>
      <c r="L21" s="73"/>
      <c r="M21" s="54"/>
    </row>
    <row r="22" spans="2:12" s="23" customFormat="1" ht="12.75">
      <c r="B22" s="635"/>
      <c r="C22" s="635"/>
      <c r="D22" s="635"/>
      <c r="E22" s="635"/>
      <c r="F22" s="635"/>
      <c r="G22" s="635"/>
      <c r="H22" s="635"/>
      <c r="I22" s="635"/>
      <c r="J22" s="635"/>
      <c r="K22" s="74"/>
      <c r="L22" s="74"/>
    </row>
    <row r="23" spans="2:12" s="23" customFormat="1" ht="12.75">
      <c r="B23" s="635"/>
      <c r="C23" s="635"/>
      <c r="D23" s="635"/>
      <c r="E23" s="635"/>
      <c r="F23" s="635"/>
      <c r="G23" s="635"/>
      <c r="H23" s="635"/>
      <c r="I23" s="635"/>
      <c r="J23" s="635"/>
      <c r="K23" s="74"/>
      <c r="L23" s="74"/>
    </row>
    <row r="24" spans="2:12" s="23" customFormat="1" ht="12.75">
      <c r="B24" s="635"/>
      <c r="C24" s="635"/>
      <c r="D24" s="635"/>
      <c r="E24" s="635"/>
      <c r="F24" s="635"/>
      <c r="G24" s="635"/>
      <c r="H24" s="635"/>
      <c r="I24" s="635"/>
      <c r="J24" s="635"/>
      <c r="K24" s="74"/>
      <c r="L24" s="74"/>
    </row>
    <row r="25" spans="2:12" s="23" customFormat="1" ht="20.25" customHeight="1">
      <c r="B25" s="977" t="s">
        <v>564</v>
      </c>
      <c r="C25" s="977"/>
      <c r="D25" s="977"/>
      <c r="E25" s="977"/>
      <c r="F25" s="977"/>
      <c r="G25" s="977"/>
      <c r="H25" s="977"/>
      <c r="I25" s="977"/>
      <c r="J25" s="977"/>
      <c r="K25" s="573"/>
      <c r="L25" s="573"/>
    </row>
    <row r="26" spans="2:12" s="23" customFormat="1" ht="15.75" thickBot="1">
      <c r="B26" s="648"/>
      <c r="C26" s="649"/>
      <c r="D26" s="649"/>
      <c r="E26" s="649"/>
      <c r="F26" s="649"/>
      <c r="G26" s="648"/>
      <c r="H26" s="650"/>
      <c r="I26" s="650"/>
      <c r="J26" s="650" t="s">
        <v>59</v>
      </c>
      <c r="K26" s="68"/>
      <c r="L26" s="70"/>
    </row>
    <row r="27" spans="2:10" s="23" customFormat="1" ht="30" customHeight="1">
      <c r="B27" s="971" t="s">
        <v>557</v>
      </c>
      <c r="C27" s="973" t="s">
        <v>829</v>
      </c>
      <c r="D27" s="974"/>
      <c r="E27" s="974"/>
      <c r="F27" s="976"/>
      <c r="G27" s="975" t="s">
        <v>830</v>
      </c>
      <c r="H27" s="974"/>
      <c r="I27" s="974"/>
      <c r="J27" s="976"/>
    </row>
    <row r="28" spans="2:10" s="23" customFormat="1" ht="30" customHeight="1" thickBot="1">
      <c r="B28" s="972"/>
      <c r="C28" s="651" t="s">
        <v>561</v>
      </c>
      <c r="D28" s="651" t="s">
        <v>517</v>
      </c>
      <c r="E28" s="651" t="s">
        <v>559</v>
      </c>
      <c r="F28" s="652" t="s">
        <v>560</v>
      </c>
      <c r="G28" s="653" t="s">
        <v>561</v>
      </c>
      <c r="H28" s="651" t="s">
        <v>517</v>
      </c>
      <c r="I28" s="651" t="s">
        <v>559</v>
      </c>
      <c r="J28" s="652" t="s">
        <v>560</v>
      </c>
    </row>
    <row r="29" spans="2:10" s="23" customFormat="1" ht="15.75" thickBot="1">
      <c r="B29" s="654"/>
      <c r="C29" s="655" t="s">
        <v>562</v>
      </c>
      <c r="D29" s="655">
        <v>1</v>
      </c>
      <c r="E29" s="655">
        <v>2</v>
      </c>
      <c r="F29" s="656">
        <v>3</v>
      </c>
      <c r="G29" s="657" t="s">
        <v>562</v>
      </c>
      <c r="H29" s="655">
        <v>1</v>
      </c>
      <c r="I29" s="655">
        <v>2</v>
      </c>
      <c r="J29" s="656">
        <v>3</v>
      </c>
    </row>
    <row r="30" spans="2:10" s="23" customFormat="1" ht="15">
      <c r="B30" s="658" t="s">
        <v>108</v>
      </c>
      <c r="C30" s="623">
        <f>D30+(E30*F30)</f>
        <v>0</v>
      </c>
      <c r="D30" s="623"/>
      <c r="E30" s="582"/>
      <c r="F30" s="624"/>
      <c r="G30" s="622">
        <f>H30+(I30*J30)</f>
        <v>0</v>
      </c>
      <c r="H30" s="623"/>
      <c r="I30" s="582"/>
      <c r="J30" s="624"/>
    </row>
    <row r="31" spans="2:10" s="23" customFormat="1" ht="15">
      <c r="B31" s="659" t="s">
        <v>109</v>
      </c>
      <c r="C31" s="628">
        <f aca="true" t="shared" si="2" ref="C31:C41">D31+(E31*F31)</f>
        <v>0</v>
      </c>
      <c r="D31" s="628"/>
      <c r="E31" s="629"/>
      <c r="F31" s="629"/>
      <c r="G31" s="631">
        <f aca="true" t="shared" si="3" ref="G31:G41">H31+(I31*J31)</f>
        <v>0</v>
      </c>
      <c r="H31" s="628"/>
      <c r="I31" s="629"/>
      <c r="J31" s="630"/>
    </row>
    <row r="32" spans="2:10" s="23" customFormat="1" ht="15">
      <c r="B32" s="659" t="s">
        <v>110</v>
      </c>
      <c r="C32" s="628">
        <f t="shared" si="2"/>
        <v>0</v>
      </c>
      <c r="D32" s="628"/>
      <c r="E32" s="629"/>
      <c r="F32" s="629"/>
      <c r="G32" s="631">
        <f t="shared" si="3"/>
        <v>0</v>
      </c>
      <c r="H32" s="628"/>
      <c r="I32" s="629"/>
      <c r="J32" s="630"/>
    </row>
    <row r="33" spans="2:10" s="23" customFormat="1" ht="15">
      <c r="B33" s="659" t="s">
        <v>111</v>
      </c>
      <c r="C33" s="628">
        <f t="shared" si="2"/>
        <v>0</v>
      </c>
      <c r="D33" s="628"/>
      <c r="E33" s="629"/>
      <c r="F33" s="629"/>
      <c r="G33" s="631">
        <f t="shared" si="3"/>
        <v>0</v>
      </c>
      <c r="H33" s="628"/>
      <c r="I33" s="629"/>
      <c r="J33" s="630"/>
    </row>
    <row r="34" spans="2:10" s="23" customFormat="1" ht="15">
      <c r="B34" s="659" t="s">
        <v>112</v>
      </c>
      <c r="C34" s="628">
        <f t="shared" si="2"/>
        <v>0</v>
      </c>
      <c r="D34" s="628"/>
      <c r="E34" s="629"/>
      <c r="F34" s="629"/>
      <c r="G34" s="631">
        <f t="shared" si="3"/>
        <v>0</v>
      </c>
      <c r="H34" s="628"/>
      <c r="I34" s="629"/>
      <c r="J34" s="630"/>
    </row>
    <row r="35" spans="2:10" s="23" customFormat="1" ht="15">
      <c r="B35" s="659" t="s">
        <v>113</v>
      </c>
      <c r="C35" s="628">
        <f t="shared" si="2"/>
        <v>0</v>
      </c>
      <c r="D35" s="628"/>
      <c r="E35" s="629"/>
      <c r="F35" s="629"/>
      <c r="G35" s="631">
        <f t="shared" si="3"/>
        <v>0</v>
      </c>
      <c r="H35" s="628"/>
      <c r="I35" s="629"/>
      <c r="J35" s="630"/>
    </row>
    <row r="36" spans="2:10" s="23" customFormat="1" ht="15">
      <c r="B36" s="659" t="s">
        <v>114</v>
      </c>
      <c r="C36" s="628">
        <f t="shared" si="2"/>
        <v>0</v>
      </c>
      <c r="D36" s="628"/>
      <c r="E36" s="629"/>
      <c r="F36" s="629"/>
      <c r="G36" s="631">
        <f t="shared" si="3"/>
        <v>0</v>
      </c>
      <c r="H36" s="628"/>
      <c r="I36" s="629"/>
      <c r="J36" s="630"/>
    </row>
    <row r="37" spans="2:10" s="23" customFormat="1" ht="15">
      <c r="B37" s="659" t="s">
        <v>115</v>
      </c>
      <c r="C37" s="628">
        <f t="shared" si="2"/>
        <v>0</v>
      </c>
      <c r="D37" s="628"/>
      <c r="E37" s="629"/>
      <c r="F37" s="629"/>
      <c r="G37" s="631">
        <f t="shared" si="3"/>
        <v>0</v>
      </c>
      <c r="H37" s="628"/>
      <c r="I37" s="629"/>
      <c r="J37" s="630"/>
    </row>
    <row r="38" spans="2:10" s="23" customFormat="1" ht="15">
      <c r="B38" s="659" t="s">
        <v>116</v>
      </c>
      <c r="C38" s="628">
        <f t="shared" si="2"/>
        <v>0</v>
      </c>
      <c r="D38" s="628"/>
      <c r="E38" s="629"/>
      <c r="F38" s="629"/>
      <c r="G38" s="631">
        <f t="shared" si="3"/>
        <v>0</v>
      </c>
      <c r="H38" s="628"/>
      <c r="I38" s="629"/>
      <c r="J38" s="630"/>
    </row>
    <row r="39" spans="2:10" s="23" customFormat="1" ht="15">
      <c r="B39" s="659" t="s">
        <v>117</v>
      </c>
      <c r="C39" s="628">
        <f t="shared" si="2"/>
        <v>0</v>
      </c>
      <c r="D39" s="628"/>
      <c r="E39" s="629"/>
      <c r="F39" s="629"/>
      <c r="G39" s="631">
        <f t="shared" si="3"/>
        <v>0</v>
      </c>
      <c r="H39" s="628"/>
      <c r="I39" s="629"/>
      <c r="J39" s="630"/>
    </row>
    <row r="40" spans="2:10" s="23" customFormat="1" ht="15">
      <c r="B40" s="659" t="s">
        <v>118</v>
      </c>
      <c r="C40" s="628">
        <f t="shared" si="2"/>
        <v>0</v>
      </c>
      <c r="D40" s="628"/>
      <c r="E40" s="629"/>
      <c r="F40" s="629"/>
      <c r="G40" s="631">
        <f t="shared" si="3"/>
        <v>0</v>
      </c>
      <c r="H40" s="628"/>
      <c r="I40" s="629"/>
      <c r="J40" s="630"/>
    </row>
    <row r="41" spans="2:10" s="23" customFormat="1" ht="15.75" thickBot="1">
      <c r="B41" s="660" t="s">
        <v>119</v>
      </c>
      <c r="C41" s="642">
        <f t="shared" si="2"/>
        <v>0</v>
      </c>
      <c r="D41" s="642"/>
      <c r="E41" s="633"/>
      <c r="F41" s="633"/>
      <c r="G41" s="637">
        <f t="shared" si="3"/>
        <v>0</v>
      </c>
      <c r="H41" s="642"/>
      <c r="I41" s="633"/>
      <c r="J41" s="634"/>
    </row>
    <row r="42" spans="2:10" s="23" customFormat="1" ht="13.5" thickBot="1">
      <c r="B42" s="661" t="s">
        <v>21</v>
      </c>
      <c r="C42" s="671">
        <f>SUM(C30:C41)</f>
        <v>0</v>
      </c>
      <c r="D42" s="671"/>
      <c r="E42" s="671"/>
      <c r="F42" s="671"/>
      <c r="G42" s="672">
        <f>SUM(G30:G41)</f>
        <v>0</v>
      </c>
      <c r="H42" s="671"/>
      <c r="I42" s="671"/>
      <c r="J42" s="673"/>
    </row>
    <row r="43" spans="2:10" s="23" customFormat="1" ht="13.5" thickBot="1">
      <c r="B43" s="663" t="s">
        <v>120</v>
      </c>
      <c r="C43" s="674"/>
      <c r="D43" s="674"/>
      <c r="E43" s="674"/>
      <c r="F43" s="674"/>
      <c r="G43" s="675"/>
      <c r="H43" s="674"/>
      <c r="I43" s="674"/>
      <c r="J43" s="676"/>
    </row>
    <row r="44" spans="2:12" ht="12.75"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</row>
    <row r="52" ht="12.75">
      <c r="K52" s="23" t="s">
        <v>696</v>
      </c>
    </row>
  </sheetData>
  <sheetProtection/>
  <mergeCells count="8">
    <mergeCell ref="B27:B28"/>
    <mergeCell ref="B3:J3"/>
    <mergeCell ref="C5:F5"/>
    <mergeCell ref="G5:J5"/>
    <mergeCell ref="B5:B6"/>
    <mergeCell ref="C27:F27"/>
    <mergeCell ref="G27:J27"/>
    <mergeCell ref="B25:J25"/>
  </mergeCells>
  <printOptions/>
  <pageMargins left="0.5511811023622047" right="0.35433070866141736" top="0.984251968503937" bottom="0.984251968503937" header="0.5118110236220472" footer="0.5118110236220472"/>
  <pageSetup horizontalDpi="300" verticalDpi="300" orientation="portrait" scale="70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90"/>
  <sheetViews>
    <sheetView zoomScalePageLayoutView="0" workbookViewId="0" topLeftCell="A1">
      <selection activeCell="C24" sqref="C24"/>
    </sheetView>
  </sheetViews>
  <sheetFormatPr defaultColWidth="9.140625" defaultRowHeight="12.75"/>
  <cols>
    <col min="1" max="1" width="5.28125" style="0" customWidth="1"/>
    <col min="3" max="3" width="43.421875" style="0" customWidth="1"/>
    <col min="4" max="4" width="15.28125" style="0" customWidth="1"/>
    <col min="5" max="5" width="15.7109375" style="0" customWidth="1"/>
    <col min="6" max="6" width="14.8515625" style="0" customWidth="1"/>
    <col min="7" max="7" width="14.421875" style="0" customWidth="1"/>
  </cols>
  <sheetData>
    <row r="1" spans="1:3" ht="12.75">
      <c r="A1" s="770" t="s">
        <v>994</v>
      </c>
      <c r="B1" s="770"/>
      <c r="C1" s="770"/>
    </row>
    <row r="2" spans="1:9" ht="12.75">
      <c r="A2" s="767" t="s">
        <v>995</v>
      </c>
      <c r="B2" s="767"/>
      <c r="C2" s="769" t="s">
        <v>76</v>
      </c>
      <c r="D2" s="769" t="s">
        <v>996</v>
      </c>
      <c r="E2" s="769" t="s">
        <v>997</v>
      </c>
      <c r="F2" s="769" t="s">
        <v>998</v>
      </c>
      <c r="G2" s="769" t="s">
        <v>524</v>
      </c>
      <c r="H2" s="767" t="s">
        <v>999</v>
      </c>
      <c r="I2" s="767" t="s">
        <v>999</v>
      </c>
    </row>
    <row r="3" spans="1:9" ht="12.75">
      <c r="A3" s="767" t="s">
        <v>960</v>
      </c>
      <c r="B3" s="769" t="s">
        <v>961</v>
      </c>
      <c r="C3" s="767"/>
      <c r="D3" s="767">
        <v>2020</v>
      </c>
      <c r="E3" s="767" t="s">
        <v>1000</v>
      </c>
      <c r="F3" s="767">
        <v>2020</v>
      </c>
      <c r="G3" s="767">
        <v>2021</v>
      </c>
      <c r="H3" s="767"/>
      <c r="I3" s="767"/>
    </row>
    <row r="4" spans="1:9" ht="12.75">
      <c r="A4" s="767">
        <v>1</v>
      </c>
      <c r="B4" s="767"/>
      <c r="C4" s="767">
        <v>2</v>
      </c>
      <c r="D4" s="767">
        <v>5</v>
      </c>
      <c r="E4" s="767">
        <v>6</v>
      </c>
      <c r="F4" s="767">
        <v>7</v>
      </c>
      <c r="G4" s="767">
        <v>8</v>
      </c>
      <c r="H4" s="767" t="s">
        <v>1001</v>
      </c>
      <c r="I4" s="767" t="s">
        <v>1002</v>
      </c>
    </row>
    <row r="5" spans="1:9" ht="12.75">
      <c r="A5" s="767">
        <v>1</v>
      </c>
      <c r="B5" s="767"/>
      <c r="C5" s="767" t="s">
        <v>1003</v>
      </c>
      <c r="D5" s="768">
        <v>37750000</v>
      </c>
      <c r="E5" s="768">
        <v>25777104.89</v>
      </c>
      <c r="F5" s="768">
        <v>37750000</v>
      </c>
      <c r="G5" s="768">
        <v>37096170</v>
      </c>
      <c r="H5" s="767">
        <v>100</v>
      </c>
      <c r="I5" s="767">
        <v>98.27</v>
      </c>
    </row>
    <row r="6" spans="1:9" ht="12.75">
      <c r="A6" s="767">
        <v>2</v>
      </c>
      <c r="B6" s="767"/>
      <c r="C6" s="767" t="s">
        <v>1004</v>
      </c>
      <c r="D6" s="767"/>
      <c r="E6" s="767"/>
      <c r="F6" s="767"/>
      <c r="G6" s="767"/>
      <c r="H6" s="767"/>
      <c r="I6" s="767"/>
    </row>
    <row r="7" spans="1:9" ht="12.75">
      <c r="A7" s="767">
        <v>2.1</v>
      </c>
      <c r="B7" s="767">
        <v>5120</v>
      </c>
      <c r="C7" s="767" t="s">
        <v>1005</v>
      </c>
      <c r="D7" s="768">
        <v>4080000</v>
      </c>
      <c r="E7" s="768">
        <v>2146875.7</v>
      </c>
      <c r="F7" s="768">
        <v>3200000</v>
      </c>
      <c r="G7" s="768">
        <v>4000000</v>
      </c>
      <c r="H7" s="767">
        <v>78.43</v>
      </c>
      <c r="I7" s="767">
        <v>125</v>
      </c>
    </row>
    <row r="8" spans="1:9" ht="12.75">
      <c r="A8" s="767">
        <v>2.2</v>
      </c>
      <c r="B8" s="767">
        <v>5140</v>
      </c>
      <c r="C8" s="767" t="s">
        <v>1006</v>
      </c>
      <c r="D8" s="768">
        <v>1900000</v>
      </c>
      <c r="E8" s="768">
        <v>1595915.28</v>
      </c>
      <c r="F8" s="768">
        <v>1900000</v>
      </c>
      <c r="G8" s="768">
        <v>2900000</v>
      </c>
      <c r="H8" s="767">
        <v>100</v>
      </c>
      <c r="I8" s="767">
        <v>152.63</v>
      </c>
    </row>
    <row r="9" spans="1:9" ht="12.75">
      <c r="A9" s="767">
        <v>2.3</v>
      </c>
      <c r="B9" s="767">
        <v>5150</v>
      </c>
      <c r="C9" s="767" t="s">
        <v>1007</v>
      </c>
      <c r="D9" s="768">
        <v>600000</v>
      </c>
      <c r="E9" s="768">
        <v>252465.54</v>
      </c>
      <c r="F9" s="768">
        <v>400000</v>
      </c>
      <c r="G9" s="768">
        <v>900000</v>
      </c>
      <c r="H9" s="767">
        <v>66.67</v>
      </c>
      <c r="I9" s="767">
        <v>225</v>
      </c>
    </row>
    <row r="10" spans="1:9" ht="12.75">
      <c r="A10" s="767">
        <v>3</v>
      </c>
      <c r="B10" s="767">
        <v>5123</v>
      </c>
      <c r="C10" s="767" t="s">
        <v>1008</v>
      </c>
      <c r="D10" s="768">
        <v>400000</v>
      </c>
      <c r="E10" s="768">
        <v>200948.79</v>
      </c>
      <c r="F10" s="768">
        <v>350000</v>
      </c>
      <c r="G10" s="768">
        <v>490000</v>
      </c>
      <c r="H10" s="767">
        <v>87.5</v>
      </c>
      <c r="I10" s="767">
        <v>140</v>
      </c>
    </row>
    <row r="11" spans="1:9" ht="12.75">
      <c r="A11" s="767">
        <v>4</v>
      </c>
      <c r="B11" s="767">
        <v>5124</v>
      </c>
      <c r="C11" s="767" t="s">
        <v>1009</v>
      </c>
      <c r="D11" s="768">
        <v>100000</v>
      </c>
      <c r="E11" s="768">
        <v>83820.16</v>
      </c>
      <c r="F11" s="768">
        <v>100000</v>
      </c>
      <c r="G11" s="768">
        <v>100000</v>
      </c>
      <c r="H11" s="767">
        <v>100</v>
      </c>
      <c r="I11" s="767">
        <v>100</v>
      </c>
    </row>
    <row r="12" spans="1:9" ht="12.75">
      <c r="A12" s="767">
        <v>5</v>
      </c>
      <c r="B12" s="767">
        <v>5125</v>
      </c>
      <c r="C12" s="767" t="s">
        <v>1010</v>
      </c>
      <c r="D12" s="768">
        <v>300000</v>
      </c>
      <c r="E12" s="768">
        <v>121507.39</v>
      </c>
      <c r="F12" s="768">
        <v>200000</v>
      </c>
      <c r="G12" s="768">
        <v>400000</v>
      </c>
      <c r="H12" s="767">
        <v>66.67</v>
      </c>
      <c r="I12" s="767">
        <v>200</v>
      </c>
    </row>
    <row r="13" spans="1:9" ht="12.75">
      <c r="A13" s="767">
        <v>6</v>
      </c>
      <c r="B13" s="767"/>
      <c r="C13" s="767" t="s">
        <v>1011</v>
      </c>
      <c r="D13" s="767"/>
      <c r="E13" s="767"/>
      <c r="F13" s="767"/>
      <c r="G13" s="767"/>
      <c r="H13" s="767"/>
      <c r="I13" s="767"/>
    </row>
    <row r="14" spans="1:9" ht="12.75">
      <c r="A14" s="767">
        <v>6.1</v>
      </c>
      <c r="B14" s="767">
        <v>5130</v>
      </c>
      <c r="C14" s="767" t="s">
        <v>1012</v>
      </c>
      <c r="D14" s="768">
        <v>6540000</v>
      </c>
      <c r="E14" s="768">
        <v>3675648.04</v>
      </c>
      <c r="F14" s="768">
        <v>5400000</v>
      </c>
      <c r="G14" s="768">
        <v>5540000</v>
      </c>
      <c r="H14" s="767">
        <v>82.57</v>
      </c>
      <c r="I14" s="767">
        <v>102.59</v>
      </c>
    </row>
    <row r="15" spans="1:9" ht="12.75">
      <c r="A15" s="767">
        <v>6.2</v>
      </c>
      <c r="B15" s="767">
        <v>5132</v>
      </c>
      <c r="C15" s="767" t="s">
        <v>1013</v>
      </c>
      <c r="D15" s="767"/>
      <c r="E15" s="767"/>
      <c r="F15" s="767"/>
      <c r="G15" s="767"/>
      <c r="H15" s="767"/>
      <c r="I15" s="767"/>
    </row>
    <row r="16" spans="1:9" ht="12.75">
      <c r="A16" s="767">
        <v>7</v>
      </c>
      <c r="B16" s="767">
        <v>5133</v>
      </c>
      <c r="C16" s="767" t="s">
        <v>1014</v>
      </c>
      <c r="D16" s="768">
        <v>5400000</v>
      </c>
      <c r="E16" s="768">
        <v>4277409.84</v>
      </c>
      <c r="F16" s="768">
        <v>5800000</v>
      </c>
      <c r="G16" s="768">
        <v>6500000</v>
      </c>
      <c r="H16" s="767">
        <v>107.41</v>
      </c>
      <c r="I16" s="767">
        <v>112.07</v>
      </c>
    </row>
    <row r="17" spans="1:9" ht="12.75">
      <c r="A17" s="767">
        <v>8</v>
      </c>
      <c r="B17" s="767">
        <v>5200</v>
      </c>
      <c r="C17" s="767" t="s">
        <v>1015</v>
      </c>
      <c r="D17" s="768">
        <v>43121355</v>
      </c>
      <c r="E17" s="768">
        <v>30096742.31</v>
      </c>
      <c r="F17" s="768">
        <v>42323500</v>
      </c>
      <c r="G17" s="768">
        <v>48515987</v>
      </c>
      <c r="H17" s="767">
        <v>98.15</v>
      </c>
      <c r="I17" s="767">
        <v>114.63</v>
      </c>
    </row>
    <row r="18" spans="1:9" ht="12.75">
      <c r="A18" s="767">
        <v>9</v>
      </c>
      <c r="B18" s="767"/>
      <c r="C18" s="767" t="s">
        <v>1016</v>
      </c>
      <c r="D18" s="767"/>
      <c r="E18" s="767"/>
      <c r="F18" s="767"/>
      <c r="G18" s="767"/>
      <c r="H18" s="767"/>
      <c r="I18" s="767"/>
    </row>
    <row r="19" spans="1:9" ht="12.75">
      <c r="A19" s="767">
        <v>9.1</v>
      </c>
      <c r="B19" s="767">
        <v>5210</v>
      </c>
      <c r="C19" s="767" t="s">
        <v>1017</v>
      </c>
      <c r="D19" s="768">
        <v>5174562.6</v>
      </c>
      <c r="E19" s="768">
        <v>3461125.31</v>
      </c>
      <c r="F19" s="768">
        <v>4867202.5</v>
      </c>
      <c r="G19" s="768">
        <v>5579338.51</v>
      </c>
      <c r="H19" s="767">
        <v>94.06</v>
      </c>
      <c r="I19" s="767">
        <v>114.63</v>
      </c>
    </row>
    <row r="20" spans="1:9" ht="12.75">
      <c r="A20" s="767">
        <v>9.2</v>
      </c>
      <c r="B20" s="767">
        <v>5212</v>
      </c>
      <c r="C20" s="767" t="s">
        <v>1018</v>
      </c>
      <c r="D20" s="768">
        <v>2220749.78</v>
      </c>
      <c r="E20" s="768">
        <v>1549982.25</v>
      </c>
      <c r="F20" s="768">
        <v>2179660.25</v>
      </c>
      <c r="G20" s="768">
        <v>2498573.33</v>
      </c>
      <c r="H20" s="767">
        <v>98.15</v>
      </c>
      <c r="I20" s="767">
        <v>114.63</v>
      </c>
    </row>
    <row r="21" spans="1:9" ht="12.75">
      <c r="A21" s="767">
        <v>9.3</v>
      </c>
      <c r="B21" s="767">
        <v>5213</v>
      </c>
      <c r="C21" s="767" t="s">
        <v>1019</v>
      </c>
      <c r="D21" s="767"/>
      <c r="E21" s="767"/>
      <c r="F21" s="767"/>
      <c r="G21" s="767"/>
      <c r="H21" s="767"/>
      <c r="I21" s="767"/>
    </row>
    <row r="22" spans="1:9" ht="12.75">
      <c r="A22" s="767">
        <v>10</v>
      </c>
      <c r="B22" s="767"/>
      <c r="C22" s="767" t="s">
        <v>1020</v>
      </c>
      <c r="D22" s="767"/>
      <c r="E22" s="767"/>
      <c r="F22" s="767"/>
      <c r="G22" s="767"/>
      <c r="H22" s="767"/>
      <c r="I22" s="767"/>
    </row>
    <row r="23" spans="1:9" ht="12.75">
      <c r="A23" s="767">
        <v>10.1</v>
      </c>
      <c r="B23" s="767">
        <v>5220</v>
      </c>
      <c r="C23" s="767" t="s">
        <v>1021</v>
      </c>
      <c r="D23" s="768">
        <v>30000</v>
      </c>
      <c r="E23" s="767"/>
      <c r="F23" s="767"/>
      <c r="G23" s="767"/>
      <c r="H23" s="767">
        <v>0</v>
      </c>
      <c r="I23" s="767"/>
    </row>
    <row r="24" spans="1:9" ht="12.75">
      <c r="A24" s="767">
        <v>10.2</v>
      </c>
      <c r="B24" s="767">
        <v>5240</v>
      </c>
      <c r="C24" s="767" t="s">
        <v>1022</v>
      </c>
      <c r="D24" s="768">
        <v>2200000</v>
      </c>
      <c r="E24" s="768">
        <v>1542672.64</v>
      </c>
      <c r="F24" s="768">
        <v>1950000</v>
      </c>
      <c r="G24" s="768">
        <v>1236000</v>
      </c>
      <c r="H24" s="767">
        <v>88.64</v>
      </c>
      <c r="I24" s="767">
        <v>63.38</v>
      </c>
    </row>
    <row r="25" spans="1:9" ht="12.75">
      <c r="A25" s="767">
        <v>11</v>
      </c>
      <c r="B25" s="767">
        <v>5260</v>
      </c>
      <c r="C25" s="767" t="s">
        <v>1023</v>
      </c>
      <c r="D25" s="768">
        <v>112000</v>
      </c>
      <c r="E25" s="768">
        <v>55597.48</v>
      </c>
      <c r="F25" s="768">
        <v>85030</v>
      </c>
      <c r="G25" s="768">
        <v>117732</v>
      </c>
      <c r="H25" s="767">
        <v>75.92</v>
      </c>
      <c r="I25" s="767">
        <v>138.46</v>
      </c>
    </row>
    <row r="26" spans="1:9" ht="12.75">
      <c r="A26" s="767">
        <v>12</v>
      </c>
      <c r="B26" s="767">
        <v>52901</v>
      </c>
      <c r="C26" s="767" t="s">
        <v>1024</v>
      </c>
      <c r="D26" s="767"/>
      <c r="E26" s="767"/>
      <c r="F26" s="767"/>
      <c r="G26" s="767"/>
      <c r="H26" s="767"/>
      <c r="I26" s="767"/>
    </row>
    <row r="27" spans="1:9" ht="12.75">
      <c r="A27" s="767">
        <v>13</v>
      </c>
      <c r="B27" s="767">
        <v>52903</v>
      </c>
      <c r="C27" s="767" t="s">
        <v>1025</v>
      </c>
      <c r="D27" s="768">
        <v>440786.79</v>
      </c>
      <c r="E27" s="768">
        <v>440786.79</v>
      </c>
      <c r="F27" s="768">
        <v>440786.79</v>
      </c>
      <c r="G27" s="768">
        <v>287806</v>
      </c>
      <c r="H27" s="767">
        <v>100</v>
      </c>
      <c r="I27" s="767">
        <v>65.29</v>
      </c>
    </row>
    <row r="28" spans="1:9" ht="12.75">
      <c r="A28" s="767">
        <v>14</v>
      </c>
      <c r="B28" s="767" t="s">
        <v>1026</v>
      </c>
      <c r="C28" s="767" t="s">
        <v>1027</v>
      </c>
      <c r="D28" s="768">
        <v>180000</v>
      </c>
      <c r="E28" s="768">
        <v>124240.01</v>
      </c>
      <c r="F28" s="768">
        <v>180000</v>
      </c>
      <c r="G28" s="768">
        <v>180000</v>
      </c>
      <c r="H28" s="767">
        <v>100</v>
      </c>
      <c r="I28" s="767">
        <v>100</v>
      </c>
    </row>
    <row r="29" spans="1:9" ht="12.75">
      <c r="A29" s="767">
        <v>15</v>
      </c>
      <c r="B29" s="767">
        <v>52910</v>
      </c>
      <c r="C29" s="767" t="s">
        <v>1028</v>
      </c>
      <c r="D29" s="768">
        <v>500000</v>
      </c>
      <c r="E29" s="768">
        <v>323844.65</v>
      </c>
      <c r="F29" s="768">
        <v>500000</v>
      </c>
      <c r="G29" s="768">
        <v>600000</v>
      </c>
      <c r="H29" s="767">
        <v>100</v>
      </c>
      <c r="I29" s="767">
        <v>120</v>
      </c>
    </row>
    <row r="30" spans="1:9" ht="12.75">
      <c r="A30" s="767">
        <v>16</v>
      </c>
      <c r="B30" s="767">
        <v>52911</v>
      </c>
      <c r="C30" s="767" t="s">
        <v>1029</v>
      </c>
      <c r="D30" s="768">
        <v>40000</v>
      </c>
      <c r="E30" s="768">
        <v>9890</v>
      </c>
      <c r="F30" s="768">
        <v>40000</v>
      </c>
      <c r="G30" s="768">
        <v>40000</v>
      </c>
      <c r="H30" s="767">
        <v>100</v>
      </c>
      <c r="I30" s="767">
        <v>100</v>
      </c>
    </row>
    <row r="31" spans="1:9" ht="12.75">
      <c r="A31" s="767">
        <v>17</v>
      </c>
      <c r="B31" s="767">
        <v>52913</v>
      </c>
      <c r="C31" s="767" t="s">
        <v>1030</v>
      </c>
      <c r="D31" s="767"/>
      <c r="E31" s="767"/>
      <c r="F31" s="767"/>
      <c r="G31" s="767"/>
      <c r="H31" s="767"/>
      <c r="I31" s="767"/>
    </row>
    <row r="32" spans="1:9" ht="12.75">
      <c r="A32" s="767">
        <v>18</v>
      </c>
      <c r="B32" s="767">
        <v>52920</v>
      </c>
      <c r="C32" s="767" t="s">
        <v>1031</v>
      </c>
      <c r="D32" s="768">
        <v>50000</v>
      </c>
      <c r="E32" s="767"/>
      <c r="F32" s="768">
        <v>50000</v>
      </c>
      <c r="G32" s="768">
        <v>60000</v>
      </c>
      <c r="H32" s="767">
        <v>100</v>
      </c>
      <c r="I32" s="767">
        <v>120</v>
      </c>
    </row>
    <row r="33" spans="1:9" ht="12.75">
      <c r="A33" s="767">
        <v>19</v>
      </c>
      <c r="B33" s="767">
        <v>5300</v>
      </c>
      <c r="C33" s="767" t="s">
        <v>1032</v>
      </c>
      <c r="D33" s="768">
        <v>1200000</v>
      </c>
      <c r="E33" s="768">
        <v>884644.08</v>
      </c>
      <c r="F33" s="768">
        <v>1200000</v>
      </c>
      <c r="G33" s="768">
        <v>1480000</v>
      </c>
      <c r="H33" s="767">
        <v>100</v>
      </c>
      <c r="I33" s="767">
        <v>123.33</v>
      </c>
    </row>
    <row r="34" spans="1:9" ht="12.75">
      <c r="A34" s="767">
        <v>20</v>
      </c>
      <c r="B34" s="767"/>
      <c r="C34" s="767" t="s">
        <v>1033</v>
      </c>
      <c r="D34" s="767"/>
      <c r="E34" s="767"/>
      <c r="F34" s="767"/>
      <c r="G34" s="767"/>
      <c r="H34" s="767"/>
      <c r="I34" s="767"/>
    </row>
    <row r="35" spans="1:9" ht="12.75">
      <c r="A35" s="767">
        <v>20.1</v>
      </c>
      <c r="B35" s="767">
        <v>5310</v>
      </c>
      <c r="C35" s="767" t="s">
        <v>1034</v>
      </c>
      <c r="D35" s="768">
        <v>130000</v>
      </c>
      <c r="E35" s="768">
        <v>75274</v>
      </c>
      <c r="F35" s="768">
        <v>130000</v>
      </c>
      <c r="G35" s="768">
        <v>140000</v>
      </c>
      <c r="H35" s="767">
        <v>100</v>
      </c>
      <c r="I35" s="767">
        <v>107.69</v>
      </c>
    </row>
    <row r="36" spans="1:9" ht="12.75">
      <c r="A36" s="767">
        <v>20.2</v>
      </c>
      <c r="B36" s="767">
        <v>5311</v>
      </c>
      <c r="C36" s="767" t="s">
        <v>1035</v>
      </c>
      <c r="D36" s="768">
        <v>30000</v>
      </c>
      <c r="E36" s="768">
        <v>13721.69</v>
      </c>
      <c r="F36" s="768">
        <v>30000</v>
      </c>
      <c r="G36" s="768">
        <v>30000</v>
      </c>
      <c r="H36" s="767">
        <v>100</v>
      </c>
      <c r="I36" s="767">
        <v>100</v>
      </c>
    </row>
    <row r="37" spans="1:9" ht="12.75">
      <c r="A37" s="767">
        <v>20.3</v>
      </c>
      <c r="B37" s="767">
        <v>5396</v>
      </c>
      <c r="C37" s="767" t="s">
        <v>1036</v>
      </c>
      <c r="D37" s="768">
        <v>260000</v>
      </c>
      <c r="E37" s="768">
        <v>171823.84</v>
      </c>
      <c r="F37" s="768">
        <v>260000</v>
      </c>
      <c r="G37" s="768">
        <v>300000</v>
      </c>
      <c r="H37" s="767">
        <v>100</v>
      </c>
      <c r="I37" s="767">
        <v>115.38</v>
      </c>
    </row>
    <row r="38" spans="1:9" ht="12.75">
      <c r="A38" s="767">
        <v>21</v>
      </c>
      <c r="B38" s="767">
        <v>5320</v>
      </c>
      <c r="C38" s="767" t="s">
        <v>1037</v>
      </c>
      <c r="D38" s="768">
        <v>3752180</v>
      </c>
      <c r="E38" s="768">
        <v>2751345.02</v>
      </c>
      <c r="F38" s="768">
        <v>3500000</v>
      </c>
      <c r="G38" s="768">
        <v>4700000</v>
      </c>
      <c r="H38" s="767">
        <v>93.28</v>
      </c>
      <c r="I38" s="767">
        <v>134.29</v>
      </c>
    </row>
    <row r="39" spans="1:9" ht="12.75">
      <c r="A39" s="767">
        <v>22</v>
      </c>
      <c r="B39" s="767">
        <v>533</v>
      </c>
      <c r="C39" s="767" t="s">
        <v>1038</v>
      </c>
      <c r="D39" s="767"/>
      <c r="E39" s="767"/>
      <c r="F39" s="767"/>
      <c r="G39" s="767"/>
      <c r="H39" s="767"/>
      <c r="I39" s="767"/>
    </row>
    <row r="40" spans="1:9" ht="12.75">
      <c r="A40" s="767">
        <v>22.1</v>
      </c>
      <c r="B40" s="767">
        <v>5330</v>
      </c>
      <c r="C40" s="767" t="s">
        <v>1039</v>
      </c>
      <c r="D40" s="768">
        <v>700000</v>
      </c>
      <c r="E40" s="768">
        <v>505008.62</v>
      </c>
      <c r="F40" s="768">
        <v>760000</v>
      </c>
      <c r="G40" s="768">
        <v>760000</v>
      </c>
      <c r="H40" s="767">
        <v>108.57</v>
      </c>
      <c r="I40" s="767">
        <v>100</v>
      </c>
    </row>
    <row r="41" spans="1:9" ht="12.75">
      <c r="A41" s="767">
        <v>22.2</v>
      </c>
      <c r="B41" s="767">
        <v>5333</v>
      </c>
      <c r="C41" s="767" t="s">
        <v>1040</v>
      </c>
      <c r="D41" s="768">
        <v>410000</v>
      </c>
      <c r="E41" s="768">
        <v>299476.38</v>
      </c>
      <c r="F41" s="768">
        <v>480000</v>
      </c>
      <c r="G41" s="768">
        <v>480000</v>
      </c>
      <c r="H41" s="767">
        <v>117.07</v>
      </c>
      <c r="I41" s="767">
        <v>100</v>
      </c>
    </row>
    <row r="42" spans="1:9" ht="12.75">
      <c r="A42" s="767">
        <v>22.3</v>
      </c>
      <c r="B42" s="767">
        <v>5339</v>
      </c>
      <c r="C42" s="767" t="s">
        <v>1041</v>
      </c>
      <c r="D42" s="768">
        <v>120000</v>
      </c>
      <c r="E42" s="768">
        <v>90000</v>
      </c>
      <c r="F42" s="768">
        <v>120000</v>
      </c>
      <c r="G42" s="768">
        <v>120000</v>
      </c>
      <c r="H42" s="767">
        <v>100</v>
      </c>
      <c r="I42" s="767">
        <v>100</v>
      </c>
    </row>
    <row r="43" spans="1:9" ht="12.75">
      <c r="A43" s="767">
        <v>23</v>
      </c>
      <c r="B43" s="767"/>
      <c r="C43" s="767" t="s">
        <v>1042</v>
      </c>
      <c r="D43" s="767"/>
      <c r="E43" s="767"/>
      <c r="F43" s="767"/>
      <c r="G43" s="767"/>
      <c r="H43" s="767"/>
      <c r="I43" s="767"/>
    </row>
    <row r="44" spans="1:9" ht="12.75">
      <c r="A44" s="767">
        <v>23.1</v>
      </c>
      <c r="B44" s="767">
        <v>5351</v>
      </c>
      <c r="C44" s="767" t="s">
        <v>1043</v>
      </c>
      <c r="D44" s="768">
        <v>100000</v>
      </c>
      <c r="E44" s="767"/>
      <c r="F44" s="768">
        <v>100000</v>
      </c>
      <c r="G44" s="768">
        <v>100000</v>
      </c>
      <c r="H44" s="767">
        <v>100</v>
      </c>
      <c r="I44" s="767">
        <v>100</v>
      </c>
    </row>
    <row r="45" spans="1:9" ht="12.75">
      <c r="A45" s="767">
        <v>23.2</v>
      </c>
      <c r="B45" s="767">
        <v>5359</v>
      </c>
      <c r="C45" s="767" t="s">
        <v>1044</v>
      </c>
      <c r="D45" s="767"/>
      <c r="E45" s="767"/>
      <c r="F45" s="767"/>
      <c r="G45" s="767"/>
      <c r="H45" s="767"/>
      <c r="I45" s="767"/>
    </row>
    <row r="46" spans="1:9" ht="12.75">
      <c r="A46" s="767">
        <v>24</v>
      </c>
      <c r="B46" s="767">
        <v>5390</v>
      </c>
      <c r="C46" s="767" t="s">
        <v>1045</v>
      </c>
      <c r="D46" s="768">
        <v>125000</v>
      </c>
      <c r="E46" s="768">
        <v>91530</v>
      </c>
      <c r="F46" s="768">
        <v>125000</v>
      </c>
      <c r="G46" s="768">
        <v>130000</v>
      </c>
      <c r="H46" s="767">
        <v>100</v>
      </c>
      <c r="I46" s="767">
        <v>104</v>
      </c>
    </row>
    <row r="47" spans="1:9" ht="12.75">
      <c r="A47" s="767">
        <v>25</v>
      </c>
      <c r="B47" s="767">
        <v>5391</v>
      </c>
      <c r="C47" s="767" t="s">
        <v>1046</v>
      </c>
      <c r="D47" s="768">
        <v>200000</v>
      </c>
      <c r="E47" s="768">
        <v>121820</v>
      </c>
      <c r="F47" s="768">
        <v>200000</v>
      </c>
      <c r="G47" s="768">
        <v>200000</v>
      </c>
      <c r="H47" s="767">
        <v>100</v>
      </c>
      <c r="I47" s="767">
        <v>100</v>
      </c>
    </row>
    <row r="48" spans="1:9" ht="12.75">
      <c r="A48" s="767">
        <v>26</v>
      </c>
      <c r="B48" s="767">
        <v>5394</v>
      </c>
      <c r="C48" s="767" t="s">
        <v>1047</v>
      </c>
      <c r="D48" s="768">
        <v>5000</v>
      </c>
      <c r="E48" s="768">
        <v>1120</v>
      </c>
      <c r="F48" s="768">
        <v>5000</v>
      </c>
      <c r="G48" s="768">
        <v>5000</v>
      </c>
      <c r="H48" s="767">
        <v>100</v>
      </c>
      <c r="I48" s="767">
        <v>100</v>
      </c>
    </row>
    <row r="49" spans="1:9" ht="12.75">
      <c r="A49" s="767">
        <v>27</v>
      </c>
      <c r="B49" s="767">
        <v>5397</v>
      </c>
      <c r="C49" s="767" t="s">
        <v>1048</v>
      </c>
      <c r="D49" s="768">
        <v>2000000</v>
      </c>
      <c r="E49" s="768">
        <v>959580</v>
      </c>
      <c r="F49" s="768">
        <v>2000000</v>
      </c>
      <c r="G49" s="768">
        <v>2500000</v>
      </c>
      <c r="H49" s="767">
        <v>100</v>
      </c>
      <c r="I49" s="767">
        <v>125</v>
      </c>
    </row>
    <row r="50" spans="1:9" ht="12.75">
      <c r="A50" s="767">
        <v>28</v>
      </c>
      <c r="B50" s="767">
        <v>5399</v>
      </c>
      <c r="C50" s="767" t="s">
        <v>1049</v>
      </c>
      <c r="D50" s="768">
        <v>450000</v>
      </c>
      <c r="E50" s="768">
        <v>274050</v>
      </c>
      <c r="F50" s="768">
        <v>450000</v>
      </c>
      <c r="G50" s="768">
        <v>390000</v>
      </c>
      <c r="H50" s="767">
        <v>100</v>
      </c>
      <c r="I50" s="767">
        <v>86.67</v>
      </c>
    </row>
    <row r="51" spans="1:9" ht="12.75">
      <c r="A51" s="767">
        <v>29</v>
      </c>
      <c r="B51" s="767">
        <v>5400</v>
      </c>
      <c r="C51" s="767" t="s">
        <v>1050</v>
      </c>
      <c r="D51" s="768">
        <v>5600000</v>
      </c>
      <c r="E51" s="768">
        <v>4146847.15</v>
      </c>
      <c r="F51" s="768">
        <v>5600000</v>
      </c>
      <c r="G51" s="768">
        <v>6000000</v>
      </c>
      <c r="H51" s="767">
        <v>100</v>
      </c>
      <c r="I51" s="767">
        <v>107.14</v>
      </c>
    </row>
    <row r="52" spans="1:9" ht="12.75">
      <c r="A52" s="767">
        <v>30</v>
      </c>
      <c r="B52" s="767">
        <v>5450</v>
      </c>
      <c r="C52" s="767" t="s">
        <v>1051</v>
      </c>
      <c r="D52" s="767"/>
      <c r="E52" s="767"/>
      <c r="F52" s="768">
        <v>500000</v>
      </c>
      <c r="G52" s="768">
        <v>600000</v>
      </c>
      <c r="H52" s="767"/>
      <c r="I52" s="767">
        <v>120</v>
      </c>
    </row>
    <row r="53" spans="1:9" ht="12.75">
      <c r="A53" s="767">
        <v>31</v>
      </c>
      <c r="B53" s="767">
        <v>5500</v>
      </c>
      <c r="C53" s="767" t="s">
        <v>1052</v>
      </c>
      <c r="D53" s="768">
        <v>120000</v>
      </c>
      <c r="E53" s="768">
        <v>120000</v>
      </c>
      <c r="F53" s="768">
        <v>120000</v>
      </c>
      <c r="G53" s="768">
        <v>120000</v>
      </c>
      <c r="H53" s="767">
        <v>100</v>
      </c>
      <c r="I53" s="767">
        <v>100</v>
      </c>
    </row>
    <row r="54" spans="1:9" ht="12.75">
      <c r="A54" s="767">
        <v>32</v>
      </c>
      <c r="B54" s="767">
        <v>5501</v>
      </c>
      <c r="C54" s="767" t="s">
        <v>1053</v>
      </c>
      <c r="D54" s="768">
        <v>330000</v>
      </c>
      <c r="E54" s="768">
        <v>118000</v>
      </c>
      <c r="F54" s="768">
        <v>330000</v>
      </c>
      <c r="G54" s="768">
        <v>700000</v>
      </c>
      <c r="H54" s="767">
        <v>100</v>
      </c>
      <c r="I54" s="767">
        <v>212.12</v>
      </c>
    </row>
    <row r="55" spans="1:9" ht="12.75">
      <c r="A55" s="767">
        <v>33</v>
      </c>
      <c r="B55" s="767">
        <v>5502</v>
      </c>
      <c r="C55" s="767" t="s">
        <v>1054</v>
      </c>
      <c r="D55" s="768">
        <v>60000</v>
      </c>
      <c r="E55" s="768">
        <v>40000</v>
      </c>
      <c r="F55" s="768">
        <v>60000</v>
      </c>
      <c r="G55" s="768">
        <v>60000</v>
      </c>
      <c r="H55" s="767">
        <v>100</v>
      </c>
      <c r="I55" s="767">
        <v>100</v>
      </c>
    </row>
    <row r="56" spans="1:9" ht="12.75">
      <c r="A56" s="767">
        <v>34</v>
      </c>
      <c r="B56" s="767">
        <v>5503</v>
      </c>
      <c r="C56" s="767" t="s">
        <v>1055</v>
      </c>
      <c r="D56" s="768">
        <v>150000</v>
      </c>
      <c r="E56" s="768">
        <v>33749.98</v>
      </c>
      <c r="F56" s="768">
        <v>150000</v>
      </c>
      <c r="G56" s="768">
        <v>150000</v>
      </c>
      <c r="H56" s="767">
        <v>100</v>
      </c>
      <c r="I56" s="767">
        <v>100</v>
      </c>
    </row>
    <row r="57" spans="1:9" ht="12.75">
      <c r="A57" s="767">
        <v>35</v>
      </c>
      <c r="B57" s="767">
        <v>5504</v>
      </c>
      <c r="C57" s="767" t="s">
        <v>1056</v>
      </c>
      <c r="D57" s="767"/>
      <c r="E57" s="767"/>
      <c r="F57" s="768">
        <v>43000</v>
      </c>
      <c r="G57" s="768">
        <v>60000</v>
      </c>
      <c r="H57" s="767"/>
      <c r="I57" s="767">
        <v>139.53</v>
      </c>
    </row>
    <row r="58" spans="1:9" ht="12.75">
      <c r="A58" s="767">
        <v>36</v>
      </c>
      <c r="B58" s="767">
        <v>5505</v>
      </c>
      <c r="C58" s="767" t="s">
        <v>1057</v>
      </c>
      <c r="D58" s="768">
        <v>90000</v>
      </c>
      <c r="E58" s="768">
        <v>41000</v>
      </c>
      <c r="F58" s="768">
        <v>47000</v>
      </c>
      <c r="G58" s="768">
        <v>50000</v>
      </c>
      <c r="H58" s="767">
        <v>52.22</v>
      </c>
      <c r="I58" s="767">
        <v>106.38</v>
      </c>
    </row>
    <row r="59" spans="1:9" ht="12.75">
      <c r="A59" s="767">
        <v>37</v>
      </c>
      <c r="B59" s="767">
        <v>5506</v>
      </c>
      <c r="C59" s="767" t="s">
        <v>1058</v>
      </c>
      <c r="D59" s="768">
        <v>360000</v>
      </c>
      <c r="E59" s="768">
        <v>244101.3</v>
      </c>
      <c r="F59" s="768">
        <v>360000</v>
      </c>
      <c r="G59" s="768">
        <v>360000</v>
      </c>
      <c r="H59" s="767">
        <v>100</v>
      </c>
      <c r="I59" s="767">
        <v>100</v>
      </c>
    </row>
    <row r="60" spans="1:9" ht="12.75">
      <c r="A60" s="767">
        <v>38</v>
      </c>
      <c r="B60" s="767">
        <v>5509</v>
      </c>
      <c r="C60" s="767" t="s">
        <v>1059</v>
      </c>
      <c r="D60" s="768">
        <v>2230000</v>
      </c>
      <c r="E60" s="768">
        <v>1529886.04</v>
      </c>
      <c r="F60" s="768">
        <v>2230000</v>
      </c>
      <c r="G60" s="768">
        <v>3100000</v>
      </c>
      <c r="H60" s="767">
        <v>100</v>
      </c>
      <c r="I60" s="767">
        <v>139.01</v>
      </c>
    </row>
    <row r="61" spans="1:9" ht="12.75">
      <c r="A61" s="767">
        <v>39</v>
      </c>
      <c r="B61" s="767">
        <v>5510</v>
      </c>
      <c r="C61" s="767" t="s">
        <v>1060</v>
      </c>
      <c r="D61" s="768">
        <v>250000</v>
      </c>
      <c r="E61" s="768">
        <v>134677.47</v>
      </c>
      <c r="F61" s="768">
        <v>250000</v>
      </c>
      <c r="G61" s="768">
        <v>250000</v>
      </c>
      <c r="H61" s="767">
        <v>100</v>
      </c>
      <c r="I61" s="767">
        <v>100</v>
      </c>
    </row>
    <row r="62" spans="1:9" ht="12.75">
      <c r="A62" s="767">
        <v>40</v>
      </c>
      <c r="B62" s="767"/>
      <c r="C62" s="767" t="s">
        <v>1061</v>
      </c>
      <c r="D62" s="767"/>
      <c r="E62" s="767"/>
      <c r="F62" s="767"/>
      <c r="G62" s="767"/>
      <c r="H62" s="767"/>
      <c r="I62" s="767"/>
    </row>
    <row r="63" spans="1:9" ht="12.75">
      <c r="A63" s="767">
        <v>40.1</v>
      </c>
      <c r="B63" s="767">
        <v>5520</v>
      </c>
      <c r="C63" s="767" t="s">
        <v>1062</v>
      </c>
      <c r="D63" s="768">
        <v>1600000</v>
      </c>
      <c r="E63" s="768">
        <v>1543012.83</v>
      </c>
      <c r="F63" s="768">
        <v>1600000</v>
      </c>
      <c r="G63" s="768">
        <v>1600000</v>
      </c>
      <c r="H63" s="767">
        <v>100</v>
      </c>
      <c r="I63" s="767">
        <v>100</v>
      </c>
    </row>
    <row r="64" spans="1:9" ht="12.75">
      <c r="A64" s="767">
        <v>40.2</v>
      </c>
      <c r="B64" s="767">
        <v>5523</v>
      </c>
      <c r="C64" s="767" t="s">
        <v>1063</v>
      </c>
      <c r="D64" s="768">
        <v>6000</v>
      </c>
      <c r="E64" s="768">
        <v>4523.79</v>
      </c>
      <c r="F64" s="768">
        <v>6000</v>
      </c>
      <c r="G64" s="768">
        <v>6000</v>
      </c>
      <c r="H64" s="767">
        <v>100</v>
      </c>
      <c r="I64" s="767">
        <v>100</v>
      </c>
    </row>
    <row r="65" spans="1:9" ht="12.75">
      <c r="A65" s="767">
        <v>40.3</v>
      </c>
      <c r="B65" s="767">
        <v>5524</v>
      </c>
      <c r="C65" s="767" t="s">
        <v>1064</v>
      </c>
      <c r="D65" s="768">
        <v>398000</v>
      </c>
      <c r="E65" s="768">
        <v>397787.73</v>
      </c>
      <c r="F65" s="768">
        <v>398000</v>
      </c>
      <c r="G65" s="768">
        <v>398000</v>
      </c>
      <c r="H65" s="767">
        <v>100</v>
      </c>
      <c r="I65" s="767">
        <v>100</v>
      </c>
    </row>
    <row r="66" spans="1:9" ht="12.75">
      <c r="A66" s="767">
        <v>40.4</v>
      </c>
      <c r="B66" s="767">
        <v>5525</v>
      </c>
      <c r="C66" s="767" t="s">
        <v>1065</v>
      </c>
      <c r="D66" s="768">
        <v>142000</v>
      </c>
      <c r="E66" s="768">
        <v>141575</v>
      </c>
      <c r="F66" s="768">
        <v>142000</v>
      </c>
      <c r="G66" s="768">
        <v>142000</v>
      </c>
      <c r="H66" s="767">
        <v>100</v>
      </c>
      <c r="I66" s="767">
        <v>100</v>
      </c>
    </row>
    <row r="67" spans="1:9" ht="12.75">
      <c r="A67" s="767">
        <v>41</v>
      </c>
      <c r="B67" s="767">
        <v>5531</v>
      </c>
      <c r="C67" s="767" t="s">
        <v>1066</v>
      </c>
      <c r="D67" s="768">
        <v>360000</v>
      </c>
      <c r="E67" s="768">
        <v>263377.78</v>
      </c>
      <c r="F67" s="768">
        <v>360000</v>
      </c>
      <c r="G67" s="768">
        <v>400000</v>
      </c>
      <c r="H67" s="767">
        <v>100</v>
      </c>
      <c r="I67" s="767">
        <v>111.11</v>
      </c>
    </row>
    <row r="68" spans="1:9" ht="12.75">
      <c r="A68" s="767">
        <v>42</v>
      </c>
      <c r="B68" s="767"/>
      <c r="C68" s="767" t="s">
        <v>1067</v>
      </c>
      <c r="D68" s="767"/>
      <c r="E68" s="767"/>
      <c r="F68" s="767"/>
      <c r="G68" s="767"/>
      <c r="H68" s="767"/>
      <c r="I68" s="767"/>
    </row>
    <row r="69" spans="1:9" ht="12.75">
      <c r="A69" s="767">
        <v>42.2</v>
      </c>
      <c r="B69" s="767">
        <v>5560</v>
      </c>
      <c r="C69" s="767" t="s">
        <v>1068</v>
      </c>
      <c r="D69" s="768">
        <v>48000</v>
      </c>
      <c r="E69" s="768">
        <v>32320</v>
      </c>
      <c r="F69" s="768">
        <v>48000</v>
      </c>
      <c r="G69" s="768">
        <v>49000</v>
      </c>
      <c r="H69" s="767">
        <v>100</v>
      </c>
      <c r="I69" s="767">
        <v>102.08</v>
      </c>
    </row>
    <row r="70" spans="1:9" ht="12.75">
      <c r="A70" s="767">
        <v>42.2</v>
      </c>
      <c r="B70" s="767">
        <v>5549</v>
      </c>
      <c r="C70" s="767" t="s">
        <v>1069</v>
      </c>
      <c r="D70" s="768">
        <v>75000</v>
      </c>
      <c r="E70" s="768">
        <v>52500</v>
      </c>
      <c r="F70" s="768">
        <v>75000</v>
      </c>
      <c r="G70" s="768">
        <v>75000</v>
      </c>
      <c r="H70" s="767">
        <v>100</v>
      </c>
      <c r="I70" s="767">
        <v>100</v>
      </c>
    </row>
    <row r="71" spans="1:9" ht="12.75">
      <c r="A71" s="767">
        <v>43</v>
      </c>
      <c r="B71" s="767"/>
      <c r="C71" s="767" t="s">
        <v>1070</v>
      </c>
      <c r="D71" s="767"/>
      <c r="E71" s="767"/>
      <c r="F71" s="767"/>
      <c r="G71" s="767"/>
      <c r="H71" s="767"/>
      <c r="I71" s="767"/>
    </row>
    <row r="72" spans="1:9" ht="12.75">
      <c r="A72" s="767">
        <v>43.1</v>
      </c>
      <c r="B72" s="767">
        <v>5550</v>
      </c>
      <c r="C72" s="767" t="s">
        <v>1071</v>
      </c>
      <c r="D72" s="768">
        <v>152000</v>
      </c>
      <c r="E72" s="768">
        <v>112028.95</v>
      </c>
      <c r="F72" s="768">
        <v>152000</v>
      </c>
      <c r="G72" s="768">
        <v>155000</v>
      </c>
      <c r="H72" s="767">
        <v>100</v>
      </c>
      <c r="I72" s="767">
        <v>101.97</v>
      </c>
    </row>
    <row r="73" spans="1:9" ht="12.75">
      <c r="A73" s="767">
        <v>43.2</v>
      </c>
      <c r="B73" s="767">
        <v>5556</v>
      </c>
      <c r="C73" s="767" t="s">
        <v>1072</v>
      </c>
      <c r="D73" s="767"/>
      <c r="E73" s="767"/>
      <c r="F73" s="767"/>
      <c r="G73" s="767"/>
      <c r="H73" s="767"/>
      <c r="I73" s="767"/>
    </row>
    <row r="74" spans="1:9" ht="12.75">
      <c r="A74" s="767">
        <v>44</v>
      </c>
      <c r="B74" s="767">
        <v>5552</v>
      </c>
      <c r="C74" s="767" t="s">
        <v>1073</v>
      </c>
      <c r="D74" s="768">
        <v>2800000</v>
      </c>
      <c r="E74" s="768">
        <v>1894275.4</v>
      </c>
      <c r="F74" s="768">
        <v>2800000</v>
      </c>
      <c r="G74" s="768">
        <v>2800000</v>
      </c>
      <c r="H74" s="767">
        <v>100</v>
      </c>
      <c r="I74" s="767">
        <v>100</v>
      </c>
    </row>
    <row r="75" spans="1:9" ht="12.75">
      <c r="A75" s="767">
        <v>45</v>
      </c>
      <c r="B75" s="767">
        <v>5555</v>
      </c>
      <c r="C75" s="767" t="s">
        <v>1074</v>
      </c>
      <c r="D75" s="768">
        <v>50000</v>
      </c>
      <c r="E75" s="768">
        <v>46283.72</v>
      </c>
      <c r="F75" s="768">
        <v>50000</v>
      </c>
      <c r="G75" s="768">
        <v>50000</v>
      </c>
      <c r="H75" s="767">
        <v>100</v>
      </c>
      <c r="I75" s="767">
        <v>100</v>
      </c>
    </row>
    <row r="76" spans="1:9" ht="12.75">
      <c r="A76" s="767">
        <v>46</v>
      </c>
      <c r="B76" s="767">
        <v>5590</v>
      </c>
      <c r="C76" s="767" t="s">
        <v>1075</v>
      </c>
      <c r="D76" s="768">
        <v>200000</v>
      </c>
      <c r="E76" s="768">
        <v>67872.45</v>
      </c>
      <c r="F76" s="768">
        <v>200000</v>
      </c>
      <c r="G76" s="768">
        <v>200000</v>
      </c>
      <c r="H76" s="767">
        <v>100</v>
      </c>
      <c r="I76" s="767">
        <v>100</v>
      </c>
    </row>
    <row r="77" spans="1:9" ht="12.75">
      <c r="A77" s="767">
        <v>47</v>
      </c>
      <c r="B77" s="767">
        <v>5591</v>
      </c>
      <c r="C77" s="767" t="s">
        <v>1076</v>
      </c>
      <c r="D77" s="768">
        <v>50000</v>
      </c>
      <c r="E77" s="768">
        <v>25500</v>
      </c>
      <c r="F77" s="768">
        <v>50000</v>
      </c>
      <c r="G77" s="768">
        <v>50000</v>
      </c>
      <c r="H77" s="767">
        <v>100</v>
      </c>
      <c r="I77" s="767">
        <v>100</v>
      </c>
    </row>
    <row r="78" spans="1:9" ht="12.75">
      <c r="A78" s="767">
        <v>48</v>
      </c>
      <c r="B78" s="767">
        <v>5599</v>
      </c>
      <c r="C78" s="767" t="s">
        <v>1077</v>
      </c>
      <c r="D78" s="768">
        <v>300000</v>
      </c>
      <c r="E78" s="768">
        <v>160288.62</v>
      </c>
      <c r="F78" s="768">
        <v>300000</v>
      </c>
      <c r="G78" s="768">
        <v>220000</v>
      </c>
      <c r="H78" s="767">
        <v>100</v>
      </c>
      <c r="I78" s="767">
        <v>73.33</v>
      </c>
    </row>
    <row r="79" spans="1:9" ht="12.75">
      <c r="A79" s="767">
        <v>49</v>
      </c>
      <c r="B79" s="767">
        <v>5626</v>
      </c>
      <c r="C79" s="767" t="s">
        <v>1078</v>
      </c>
      <c r="D79" s="768">
        <v>100000</v>
      </c>
      <c r="E79" s="768">
        <v>96803.4</v>
      </c>
      <c r="F79" s="768">
        <v>105000</v>
      </c>
      <c r="G79" s="768">
        <v>100000</v>
      </c>
      <c r="H79" s="767">
        <v>105</v>
      </c>
      <c r="I79" s="767">
        <v>95.24</v>
      </c>
    </row>
    <row r="80" spans="1:9" ht="12.75">
      <c r="A80" s="767">
        <v>50</v>
      </c>
      <c r="B80" s="767">
        <v>5620</v>
      </c>
      <c r="C80" s="767" t="s">
        <v>1079</v>
      </c>
      <c r="D80" s="768">
        <v>2500</v>
      </c>
      <c r="E80" s="768">
        <v>2437.61</v>
      </c>
      <c r="F80" s="768">
        <v>2437.61</v>
      </c>
      <c r="G80" s="767"/>
      <c r="H80" s="767">
        <v>97.5</v>
      </c>
      <c r="I80" s="767">
        <v>0</v>
      </c>
    </row>
    <row r="81" spans="1:9" ht="12.75">
      <c r="A81" s="767">
        <v>51</v>
      </c>
      <c r="B81" s="767">
        <v>5703</v>
      </c>
      <c r="C81" s="767" t="s">
        <v>1080</v>
      </c>
      <c r="D81" s="767"/>
      <c r="E81" s="767"/>
      <c r="F81" s="767"/>
      <c r="G81" s="767"/>
      <c r="H81" s="767"/>
      <c r="I81" s="767"/>
    </row>
    <row r="82" spans="1:9" ht="12.75">
      <c r="A82" s="767">
        <v>52</v>
      </c>
      <c r="B82" s="767">
        <v>5790</v>
      </c>
      <c r="C82" s="767" t="s">
        <v>1081</v>
      </c>
      <c r="D82" s="767"/>
      <c r="E82" s="767"/>
      <c r="F82" s="767"/>
      <c r="G82" s="767"/>
      <c r="H82" s="767"/>
      <c r="I82" s="767"/>
    </row>
    <row r="83" spans="1:9" ht="12.75">
      <c r="A83" s="767">
        <v>53</v>
      </c>
      <c r="B83" s="767">
        <v>5760</v>
      </c>
      <c r="C83" s="767" t="s">
        <v>1082</v>
      </c>
      <c r="D83" s="768">
        <v>200000</v>
      </c>
      <c r="E83" s="768">
        <v>86138.29</v>
      </c>
      <c r="F83" s="768">
        <v>200000</v>
      </c>
      <c r="G83" s="768">
        <v>300000</v>
      </c>
      <c r="H83" s="767">
        <v>100</v>
      </c>
      <c r="I83" s="767">
        <v>150</v>
      </c>
    </row>
    <row r="84" spans="1:9" ht="12.75">
      <c r="A84" s="767">
        <v>54</v>
      </c>
      <c r="B84" s="767">
        <v>5792</v>
      </c>
      <c r="C84" s="767" t="s">
        <v>1083</v>
      </c>
      <c r="D84" s="767"/>
      <c r="E84" s="767"/>
      <c r="F84" s="767"/>
      <c r="G84" s="767"/>
      <c r="H84" s="767"/>
      <c r="I84" s="767"/>
    </row>
    <row r="85" spans="1:9" ht="12.75">
      <c r="A85" s="767">
        <v>55</v>
      </c>
      <c r="B85" s="767">
        <v>5794</v>
      </c>
      <c r="C85" s="767" t="s">
        <v>1084</v>
      </c>
      <c r="D85" s="767"/>
      <c r="E85" s="767"/>
      <c r="F85" s="767"/>
      <c r="G85" s="767"/>
      <c r="H85" s="767"/>
      <c r="I85" s="767"/>
    </row>
    <row r="86" spans="1:9" ht="12.75">
      <c r="A86" s="767">
        <v>56</v>
      </c>
      <c r="B86" s="767">
        <v>5799</v>
      </c>
      <c r="C86" s="767" t="s">
        <v>1085</v>
      </c>
      <c r="D86" s="768">
        <v>40000</v>
      </c>
      <c r="E86" s="768">
        <v>132332.38</v>
      </c>
      <c r="F86" s="768">
        <v>200000</v>
      </c>
      <c r="G86" s="768">
        <v>300000</v>
      </c>
      <c r="H86" s="767">
        <v>500</v>
      </c>
      <c r="I86" s="767">
        <v>150</v>
      </c>
    </row>
    <row r="87" spans="1:9" ht="12.75">
      <c r="A87" s="767">
        <v>57</v>
      </c>
      <c r="B87" s="767">
        <v>5796</v>
      </c>
      <c r="C87" s="767" t="s">
        <v>1086</v>
      </c>
      <c r="D87" s="767"/>
      <c r="E87" s="767"/>
      <c r="F87" s="767"/>
      <c r="G87" s="767"/>
      <c r="H87" s="767"/>
      <c r="I87" s="767"/>
    </row>
    <row r="88" spans="1:9" ht="12.75">
      <c r="A88" s="767">
        <v>58</v>
      </c>
      <c r="B88" s="767">
        <v>5850</v>
      </c>
      <c r="C88" s="767" t="s">
        <v>1087</v>
      </c>
      <c r="D88" s="767"/>
      <c r="E88" s="767"/>
      <c r="F88" s="768">
        <v>800000</v>
      </c>
      <c r="G88" s="768">
        <v>300000</v>
      </c>
      <c r="H88" s="767"/>
      <c r="I88" s="767"/>
    </row>
    <row r="89" spans="1:9" ht="12.75">
      <c r="A89" s="767">
        <v>59</v>
      </c>
      <c r="B89" s="767">
        <v>5920</v>
      </c>
      <c r="C89" s="767" t="s">
        <v>1088</v>
      </c>
      <c r="D89" s="767"/>
      <c r="E89" s="767"/>
      <c r="F89" s="767"/>
      <c r="G89" s="767"/>
      <c r="H89" s="767"/>
      <c r="I89" s="767"/>
    </row>
    <row r="90" spans="1:9" ht="12.75">
      <c r="A90" s="767"/>
      <c r="B90" s="767"/>
      <c r="C90" s="767" t="s">
        <v>1089</v>
      </c>
      <c r="D90" s="768">
        <v>136335134.17</v>
      </c>
      <c r="E90" s="768">
        <v>93443290.59</v>
      </c>
      <c r="F90" s="768">
        <v>134254617.15</v>
      </c>
      <c r="G90" s="768">
        <v>146971606.84</v>
      </c>
      <c r="H90" s="767">
        <v>98.47</v>
      </c>
      <c r="I90" s="767">
        <v>109.47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2:U26"/>
  <sheetViews>
    <sheetView showGridLines="0" zoomScale="85" zoomScaleNormal="85" zoomScalePageLayoutView="0" workbookViewId="0" topLeftCell="D1">
      <selection activeCell="F20" sqref="F20"/>
    </sheetView>
  </sheetViews>
  <sheetFormatPr defaultColWidth="9.140625" defaultRowHeight="12.75"/>
  <cols>
    <col min="1" max="1" width="9.140625" style="14" customWidth="1"/>
    <col min="2" max="2" width="29.7109375" style="14" customWidth="1"/>
    <col min="3" max="3" width="30.28125" style="14" customWidth="1"/>
    <col min="4" max="4" width="14.140625" style="14" customWidth="1"/>
    <col min="5" max="5" width="12.28125" style="14" customWidth="1"/>
    <col min="6" max="6" width="25.28125" style="14" customWidth="1"/>
    <col min="7" max="7" width="25.140625" style="14" customWidth="1"/>
    <col min="8" max="13" width="13.7109375" style="14" customWidth="1"/>
    <col min="14" max="14" width="26.7109375" style="14" customWidth="1"/>
    <col min="15" max="15" width="26.421875" style="14" customWidth="1"/>
    <col min="16" max="16" width="24.140625" style="14" customWidth="1"/>
    <col min="17" max="17" width="26.7109375" style="14" customWidth="1"/>
    <col min="18" max="21" width="12.28125" style="14" customWidth="1"/>
    <col min="22" max="16384" width="9.140625" style="14" customWidth="1"/>
  </cols>
  <sheetData>
    <row r="2" spans="17:21" ht="15.75">
      <c r="Q2" s="11" t="s">
        <v>706</v>
      </c>
      <c r="U2" s="40"/>
    </row>
    <row r="4" ht="15.75">
      <c r="A4" s="37"/>
    </row>
    <row r="5" spans="1:21" ht="15.75">
      <c r="A5" s="37"/>
      <c r="B5" s="839" t="s">
        <v>588</v>
      </c>
      <c r="C5" s="839"/>
      <c r="D5" s="839"/>
      <c r="E5" s="839"/>
      <c r="F5" s="839"/>
      <c r="G5" s="839"/>
      <c r="H5" s="839"/>
      <c r="I5" s="839"/>
      <c r="J5" s="839"/>
      <c r="K5" s="839"/>
      <c r="L5" s="839"/>
      <c r="M5" s="839"/>
      <c r="N5" s="839"/>
      <c r="O5" s="839"/>
      <c r="P5" s="839"/>
      <c r="Q5" s="839"/>
      <c r="R5" s="38"/>
      <c r="S5" s="38"/>
      <c r="T5" s="38"/>
      <c r="U5" s="38"/>
    </row>
    <row r="6" spans="4:17" ht="16.5" thickBot="1">
      <c r="D6" s="38"/>
      <c r="E6" s="38"/>
      <c r="F6" s="38"/>
      <c r="G6" s="38"/>
      <c r="Q6" s="40"/>
    </row>
    <row r="7" spans="2:17" ht="35.25" customHeight="1">
      <c r="B7" s="981" t="s">
        <v>589</v>
      </c>
      <c r="C7" s="983" t="s">
        <v>590</v>
      </c>
      <c r="D7" s="856" t="s">
        <v>591</v>
      </c>
      <c r="E7" s="187" t="s">
        <v>592</v>
      </c>
      <c r="F7" s="856" t="s">
        <v>745</v>
      </c>
      <c r="G7" s="856" t="s">
        <v>831</v>
      </c>
      <c r="H7" s="856" t="s">
        <v>593</v>
      </c>
      <c r="I7" s="856" t="s">
        <v>594</v>
      </c>
      <c r="J7" s="856" t="s">
        <v>595</v>
      </c>
      <c r="K7" s="856" t="s">
        <v>596</v>
      </c>
      <c r="L7" s="856" t="s">
        <v>597</v>
      </c>
      <c r="M7" s="856" t="s">
        <v>598</v>
      </c>
      <c r="N7" s="842" t="s">
        <v>832</v>
      </c>
      <c r="O7" s="797"/>
      <c r="P7" s="869" t="s">
        <v>833</v>
      </c>
      <c r="Q7" s="862" t="s">
        <v>834</v>
      </c>
    </row>
    <row r="8" spans="2:17" ht="42.75" customHeight="1" thickBot="1">
      <c r="B8" s="982"/>
      <c r="C8" s="984"/>
      <c r="D8" s="857"/>
      <c r="E8" s="188" t="s">
        <v>599</v>
      </c>
      <c r="F8" s="857"/>
      <c r="G8" s="857"/>
      <c r="H8" s="857"/>
      <c r="I8" s="857"/>
      <c r="J8" s="857"/>
      <c r="K8" s="857"/>
      <c r="L8" s="857"/>
      <c r="M8" s="857"/>
      <c r="N8" s="127" t="s">
        <v>600</v>
      </c>
      <c r="O8" s="127" t="s">
        <v>601</v>
      </c>
      <c r="P8" s="870"/>
      <c r="Q8" s="863"/>
    </row>
    <row r="9" spans="2:17" ht="19.5" customHeight="1">
      <c r="B9" s="189" t="s">
        <v>602</v>
      </c>
      <c r="C9" s="333"/>
      <c r="D9" s="285"/>
      <c r="E9" s="285"/>
      <c r="F9" s="280"/>
      <c r="G9" s="280"/>
      <c r="H9" s="286"/>
      <c r="I9" s="286"/>
      <c r="J9" s="286"/>
      <c r="K9" s="286"/>
      <c r="L9" s="286"/>
      <c r="M9" s="286"/>
      <c r="N9" s="280"/>
      <c r="O9" s="287"/>
      <c r="P9" s="280"/>
      <c r="Q9" s="288"/>
    </row>
    <row r="10" spans="2:17" ht="19.5" customHeight="1">
      <c r="B10" s="190" t="s">
        <v>603</v>
      </c>
      <c r="C10" s="334"/>
      <c r="D10" s="289"/>
      <c r="E10" s="289"/>
      <c r="F10" s="257"/>
      <c r="G10" s="258"/>
      <c r="H10" s="289"/>
      <c r="I10" s="289"/>
      <c r="J10" s="289"/>
      <c r="K10" s="289"/>
      <c r="L10" s="289"/>
      <c r="M10" s="289"/>
      <c r="N10" s="290"/>
      <c r="O10" s="258"/>
      <c r="P10" s="257"/>
      <c r="Q10" s="259"/>
    </row>
    <row r="11" spans="2:17" ht="19.5" customHeight="1">
      <c r="B11" s="190" t="s">
        <v>603</v>
      </c>
      <c r="C11" s="334"/>
      <c r="D11" s="289"/>
      <c r="E11" s="289"/>
      <c r="F11" s="257"/>
      <c r="G11" s="258"/>
      <c r="H11" s="289"/>
      <c r="I11" s="289"/>
      <c r="J11" s="289"/>
      <c r="K11" s="289"/>
      <c r="L11" s="289"/>
      <c r="M11" s="289"/>
      <c r="N11" s="290"/>
      <c r="O11" s="258"/>
      <c r="P11" s="257"/>
      <c r="Q11" s="259"/>
    </row>
    <row r="12" spans="2:17" ht="19.5" customHeight="1">
      <c r="B12" s="190" t="s">
        <v>603</v>
      </c>
      <c r="C12" s="334"/>
      <c r="D12" s="289"/>
      <c r="E12" s="289"/>
      <c r="F12" s="257"/>
      <c r="G12" s="258"/>
      <c r="H12" s="289"/>
      <c r="I12" s="289"/>
      <c r="J12" s="289"/>
      <c r="K12" s="289"/>
      <c r="L12" s="289"/>
      <c r="M12" s="289"/>
      <c r="N12" s="290"/>
      <c r="O12" s="258"/>
      <c r="P12" s="257"/>
      <c r="Q12" s="259"/>
    </row>
    <row r="13" spans="2:17" ht="19.5" customHeight="1">
      <c r="B13" s="190" t="s">
        <v>603</v>
      </c>
      <c r="C13" s="334"/>
      <c r="D13" s="289"/>
      <c r="E13" s="289"/>
      <c r="F13" s="257"/>
      <c r="G13" s="258"/>
      <c r="H13" s="289"/>
      <c r="I13" s="289"/>
      <c r="J13" s="289"/>
      <c r="K13" s="289"/>
      <c r="L13" s="289"/>
      <c r="M13" s="289"/>
      <c r="N13" s="290"/>
      <c r="O13" s="258"/>
      <c r="P13" s="257"/>
      <c r="Q13" s="259"/>
    </row>
    <row r="14" spans="2:17" ht="19.5" customHeight="1">
      <c r="B14" s="190" t="s">
        <v>603</v>
      </c>
      <c r="C14" s="334"/>
      <c r="D14" s="289"/>
      <c r="E14" s="289"/>
      <c r="F14" s="257"/>
      <c r="G14" s="258"/>
      <c r="H14" s="289"/>
      <c r="I14" s="289"/>
      <c r="J14" s="289"/>
      <c r="K14" s="289"/>
      <c r="L14" s="289"/>
      <c r="M14" s="289"/>
      <c r="N14" s="290"/>
      <c r="O14" s="258"/>
      <c r="P14" s="257"/>
      <c r="Q14" s="259"/>
    </row>
    <row r="15" spans="2:17" ht="19.5" customHeight="1">
      <c r="B15" s="191" t="s">
        <v>604</v>
      </c>
      <c r="C15" s="334"/>
      <c r="D15" s="289"/>
      <c r="E15" s="289"/>
      <c r="F15" s="257"/>
      <c r="G15" s="258"/>
      <c r="H15" s="289"/>
      <c r="I15" s="289"/>
      <c r="J15" s="289"/>
      <c r="K15" s="289"/>
      <c r="L15" s="289"/>
      <c r="M15" s="289"/>
      <c r="N15" s="290"/>
      <c r="O15" s="258"/>
      <c r="P15" s="257"/>
      <c r="Q15" s="259"/>
    </row>
    <row r="16" spans="2:17" ht="19.5" customHeight="1">
      <c r="B16" s="190" t="s">
        <v>603</v>
      </c>
      <c r="C16" s="334"/>
      <c r="D16" s="289"/>
      <c r="E16" s="289"/>
      <c r="F16" s="257"/>
      <c r="G16" s="258"/>
      <c r="H16" s="289"/>
      <c r="I16" s="289"/>
      <c r="J16" s="289"/>
      <c r="K16" s="289"/>
      <c r="L16" s="289"/>
      <c r="M16" s="289"/>
      <c r="N16" s="290"/>
      <c r="O16" s="258"/>
      <c r="P16" s="257"/>
      <c r="Q16" s="259"/>
    </row>
    <row r="17" spans="2:17" ht="19.5" customHeight="1">
      <c r="B17" s="190" t="s">
        <v>603</v>
      </c>
      <c r="C17" s="334"/>
      <c r="D17" s="289"/>
      <c r="E17" s="289"/>
      <c r="F17" s="257"/>
      <c r="G17" s="258"/>
      <c r="H17" s="289"/>
      <c r="I17" s="289"/>
      <c r="J17" s="289"/>
      <c r="K17" s="289"/>
      <c r="L17" s="289"/>
      <c r="M17" s="289"/>
      <c r="N17" s="290"/>
      <c r="O17" s="258"/>
      <c r="P17" s="257"/>
      <c r="Q17" s="259"/>
    </row>
    <row r="18" spans="2:17" ht="19.5" customHeight="1">
      <c r="B18" s="190" t="s">
        <v>603</v>
      </c>
      <c r="C18" s="334"/>
      <c r="D18" s="289"/>
      <c r="E18" s="289"/>
      <c r="F18" s="257"/>
      <c r="G18" s="258"/>
      <c r="H18" s="289"/>
      <c r="I18" s="289"/>
      <c r="J18" s="289"/>
      <c r="K18" s="289"/>
      <c r="L18" s="289"/>
      <c r="M18" s="289"/>
      <c r="N18" s="290"/>
      <c r="O18" s="258"/>
      <c r="P18" s="257"/>
      <c r="Q18" s="259"/>
    </row>
    <row r="19" spans="2:17" ht="19.5" customHeight="1">
      <c r="B19" s="190" t="s">
        <v>603</v>
      </c>
      <c r="C19" s="334"/>
      <c r="D19" s="289"/>
      <c r="E19" s="289"/>
      <c r="F19" s="257"/>
      <c r="G19" s="258"/>
      <c r="H19" s="289"/>
      <c r="I19" s="289"/>
      <c r="J19" s="289"/>
      <c r="K19" s="289"/>
      <c r="L19" s="289"/>
      <c r="M19" s="289"/>
      <c r="N19" s="290"/>
      <c r="O19" s="258"/>
      <c r="P19" s="257"/>
      <c r="Q19" s="259"/>
    </row>
    <row r="20" spans="2:17" ht="19.5" customHeight="1" thickBot="1">
      <c r="B20" s="410" t="s">
        <v>603</v>
      </c>
      <c r="C20" s="411"/>
      <c r="D20" s="292"/>
      <c r="E20" s="292"/>
      <c r="F20" s="281"/>
      <c r="G20" s="282"/>
      <c r="H20" s="292"/>
      <c r="I20" s="292"/>
      <c r="J20" s="292"/>
      <c r="K20" s="292"/>
      <c r="L20" s="292"/>
      <c r="M20" s="292"/>
      <c r="N20" s="359"/>
      <c r="O20" s="260"/>
      <c r="P20" s="260"/>
      <c r="Q20" s="261"/>
    </row>
    <row r="21" spans="2:17" ht="19.5" customHeight="1" thickBot="1">
      <c r="B21" s="978" t="s">
        <v>605</v>
      </c>
      <c r="C21" s="979"/>
      <c r="D21" s="979"/>
      <c r="E21" s="980"/>
      <c r="F21" s="284"/>
      <c r="G21" s="313"/>
      <c r="H21" s="421"/>
      <c r="I21" s="422"/>
      <c r="J21" s="422"/>
      <c r="K21" s="422"/>
      <c r="L21" s="422"/>
      <c r="M21" s="423"/>
      <c r="N21" s="284"/>
      <c r="O21" s="295"/>
      <c r="P21" s="284"/>
      <c r="Q21" s="313"/>
    </row>
    <row r="22" spans="2:17" ht="19.5" customHeight="1" thickBot="1">
      <c r="B22" s="978" t="s">
        <v>606</v>
      </c>
      <c r="C22" s="979"/>
      <c r="D22" s="979"/>
      <c r="E22" s="980"/>
      <c r="F22" s="415"/>
      <c r="G22" s="413"/>
      <c r="H22" s="27"/>
      <c r="I22" s="27"/>
      <c r="J22" s="27"/>
      <c r="K22" s="27"/>
      <c r="L22" s="27"/>
      <c r="M22" s="27"/>
      <c r="N22" s="27"/>
      <c r="O22" s="192"/>
      <c r="P22" s="419"/>
      <c r="Q22" s="417"/>
    </row>
    <row r="23" spans="2:17" ht="19.5" customHeight="1" thickBot="1">
      <c r="B23" s="978" t="s">
        <v>607</v>
      </c>
      <c r="C23" s="979"/>
      <c r="D23" s="979"/>
      <c r="E23" s="980"/>
      <c r="F23" s="416"/>
      <c r="G23" s="412"/>
      <c r="H23" s="27"/>
      <c r="I23" s="27"/>
      <c r="J23" s="27"/>
      <c r="K23" s="27"/>
      <c r="L23" s="27"/>
      <c r="M23" s="27"/>
      <c r="N23" s="27"/>
      <c r="O23" s="192"/>
      <c r="P23" s="420"/>
      <c r="Q23" s="418"/>
    </row>
    <row r="24" spans="8:13" ht="15.75">
      <c r="H24" s="27"/>
      <c r="I24" s="27"/>
      <c r="J24" s="27"/>
      <c r="K24" s="27"/>
      <c r="L24" s="27"/>
      <c r="M24" s="27"/>
    </row>
    <row r="25" spans="2:13" ht="15.75">
      <c r="B25" s="114"/>
      <c r="C25" s="114"/>
      <c r="H25" s="27"/>
      <c r="I25" s="27"/>
      <c r="J25" s="27"/>
      <c r="K25" s="27"/>
      <c r="L25" s="27"/>
      <c r="M25" s="27"/>
    </row>
    <row r="26" spans="8:13" ht="15.75">
      <c r="H26" s="27"/>
      <c r="I26" s="27"/>
      <c r="J26" s="27"/>
      <c r="K26" s="27"/>
      <c r="L26" s="27"/>
      <c r="M26" s="27"/>
    </row>
  </sheetData>
  <sheetProtection/>
  <mergeCells count="18">
    <mergeCell ref="B5:Q5"/>
    <mergeCell ref="P7:P8"/>
    <mergeCell ref="Q7:Q8"/>
    <mergeCell ref="B7:B8"/>
    <mergeCell ref="C7:C8"/>
    <mergeCell ref="D7:D8"/>
    <mergeCell ref="F7:F8"/>
    <mergeCell ref="G7:G8"/>
    <mergeCell ref="H7:H8"/>
    <mergeCell ref="I7:I8"/>
    <mergeCell ref="N7:O7"/>
    <mergeCell ref="K7:K8"/>
    <mergeCell ref="J7:J8"/>
    <mergeCell ref="B21:E21"/>
    <mergeCell ref="B22:E22"/>
    <mergeCell ref="B23:E23"/>
    <mergeCell ref="L7:L8"/>
    <mergeCell ref="M7:M8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4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B3:O89"/>
  <sheetViews>
    <sheetView showGridLines="0" zoomScale="75" zoomScaleNormal="75" zoomScalePageLayoutView="0" workbookViewId="0" topLeftCell="A1">
      <selection activeCell="E93" sqref="E93"/>
    </sheetView>
  </sheetViews>
  <sheetFormatPr defaultColWidth="9.140625" defaultRowHeight="12.75"/>
  <cols>
    <col min="1" max="2" width="9.140625" style="14" customWidth="1"/>
    <col min="3" max="3" width="12.7109375" style="14" customWidth="1"/>
    <col min="4" max="4" width="42.57421875" style="14" customWidth="1"/>
    <col min="5" max="9" width="20.7109375" style="14" customWidth="1"/>
    <col min="10" max="10" width="1.7109375" style="14" customWidth="1"/>
    <col min="11" max="11" width="12.57421875" style="14" customWidth="1"/>
    <col min="12" max="12" width="12.00390625" style="14" customWidth="1"/>
    <col min="13" max="13" width="10.8515625" style="14" customWidth="1"/>
    <col min="14" max="14" width="11.8515625" style="14" customWidth="1"/>
    <col min="15" max="15" width="12.140625" style="14" customWidth="1"/>
    <col min="16" max="16" width="13.28125" style="14" customWidth="1"/>
    <col min="17" max="16384" width="9.140625" style="14" customWidth="1"/>
  </cols>
  <sheetData>
    <row r="3" spans="8:9" ht="15.75">
      <c r="H3" s="11"/>
      <c r="I3" s="11" t="s">
        <v>702</v>
      </c>
    </row>
    <row r="4" spans="3:8" ht="15.75">
      <c r="C4" s="193"/>
      <c r="D4" s="194"/>
      <c r="E4" s="194"/>
      <c r="F4" s="194"/>
      <c r="G4" s="194"/>
      <c r="H4" s="194"/>
    </row>
    <row r="5" spans="3:9" ht="23.25" customHeight="1">
      <c r="C5" s="991" t="s">
        <v>746</v>
      </c>
      <c r="D5" s="991"/>
      <c r="E5" s="991"/>
      <c r="F5" s="991"/>
      <c r="G5" s="991"/>
      <c r="H5" s="991"/>
      <c r="I5" s="991"/>
    </row>
    <row r="6" spans="3:9" ht="13.5" customHeight="1">
      <c r="C6" s="195"/>
      <c r="D6" s="195"/>
      <c r="E6" s="195"/>
      <c r="F6" s="195"/>
      <c r="G6" s="195"/>
      <c r="H6" s="195"/>
      <c r="I6" s="37"/>
    </row>
    <row r="7" spans="3:8" ht="15.75" customHeight="1">
      <c r="C7" s="196"/>
      <c r="D7" s="196"/>
      <c r="E7" s="196"/>
      <c r="F7" s="196"/>
      <c r="G7" s="197"/>
      <c r="H7" s="197"/>
    </row>
    <row r="8" spans="3:9" ht="16.5" thickBot="1">
      <c r="C8" s="196"/>
      <c r="D8" s="196"/>
      <c r="E8" s="203"/>
      <c r="F8" s="196"/>
      <c r="G8" s="196"/>
      <c r="I8" s="198" t="s">
        <v>59</v>
      </c>
    </row>
    <row r="9" spans="3:9" ht="32.25" customHeight="1">
      <c r="C9" s="903" t="s">
        <v>2</v>
      </c>
      <c r="D9" s="992" t="s">
        <v>95</v>
      </c>
      <c r="E9" s="909" t="s">
        <v>835</v>
      </c>
      <c r="F9" s="856" t="s">
        <v>794</v>
      </c>
      <c r="G9" s="856" t="s">
        <v>795</v>
      </c>
      <c r="H9" s="856" t="s">
        <v>796</v>
      </c>
      <c r="I9" s="862" t="s">
        <v>797</v>
      </c>
    </row>
    <row r="10" spans="3:10" ht="29.25" customHeight="1" thickBot="1">
      <c r="C10" s="904"/>
      <c r="D10" s="993"/>
      <c r="E10" s="910"/>
      <c r="F10" s="857" t="s">
        <v>736</v>
      </c>
      <c r="G10" s="857" t="s">
        <v>737</v>
      </c>
      <c r="H10" s="857" t="s">
        <v>738</v>
      </c>
      <c r="I10" s="863" t="s">
        <v>739</v>
      </c>
      <c r="J10" s="27"/>
    </row>
    <row r="11" spans="2:10" ht="19.5" customHeight="1">
      <c r="B11" s="27"/>
      <c r="C11" s="424"/>
      <c r="D11" s="985" t="s">
        <v>42</v>
      </c>
      <c r="E11" s="985"/>
      <c r="F11" s="985"/>
      <c r="G11" s="985"/>
      <c r="H11" s="985"/>
      <c r="I11" s="986"/>
      <c r="J11" s="27"/>
    </row>
    <row r="12" spans="3:10" ht="19.5" customHeight="1">
      <c r="C12" s="109" t="s">
        <v>79</v>
      </c>
      <c r="D12" s="299" t="s">
        <v>863</v>
      </c>
      <c r="E12" s="296">
        <v>5000000</v>
      </c>
      <c r="F12" s="257"/>
      <c r="G12" s="257"/>
      <c r="H12" s="257"/>
      <c r="I12" s="259">
        <v>5100000</v>
      </c>
      <c r="J12" s="27"/>
    </row>
    <row r="13" spans="3:10" ht="19.5" customHeight="1">
      <c r="C13" s="109" t="s">
        <v>82</v>
      </c>
      <c r="D13" s="300" t="s">
        <v>864</v>
      </c>
      <c r="E13" s="296">
        <v>5800000</v>
      </c>
      <c r="F13" s="257"/>
      <c r="G13" s="257"/>
      <c r="H13" s="257"/>
      <c r="I13" s="259">
        <v>6500000</v>
      </c>
      <c r="J13" s="27"/>
    </row>
    <row r="14" spans="3:10" ht="19.5" customHeight="1">
      <c r="C14" s="109" t="s">
        <v>83</v>
      </c>
      <c r="D14" s="300" t="s">
        <v>865</v>
      </c>
      <c r="E14" s="296">
        <v>1200000</v>
      </c>
      <c r="F14" s="257"/>
      <c r="G14" s="257"/>
      <c r="H14" s="257"/>
      <c r="I14" s="259">
        <v>1700000</v>
      </c>
      <c r="J14" s="27"/>
    </row>
    <row r="15" spans="3:10" ht="19.5" customHeight="1">
      <c r="C15" s="109" t="s">
        <v>87</v>
      </c>
      <c r="D15" s="299" t="s">
        <v>867</v>
      </c>
      <c r="E15" s="296">
        <v>1500000</v>
      </c>
      <c r="F15" s="257"/>
      <c r="G15" s="257"/>
      <c r="H15" s="257"/>
      <c r="I15" s="259">
        <v>2000000</v>
      </c>
      <c r="J15" s="27"/>
    </row>
    <row r="16" spans="3:10" ht="19.5" customHeight="1">
      <c r="C16" s="109" t="s">
        <v>88</v>
      </c>
      <c r="D16" s="300" t="s">
        <v>871</v>
      </c>
      <c r="E16" s="296">
        <v>500000</v>
      </c>
      <c r="F16" s="257"/>
      <c r="G16" s="257"/>
      <c r="H16" s="257"/>
      <c r="I16" s="259">
        <v>550000</v>
      </c>
      <c r="J16" s="27"/>
    </row>
    <row r="17" spans="3:10" ht="19.5" customHeight="1">
      <c r="C17" s="109" t="s">
        <v>89</v>
      </c>
      <c r="D17" s="299" t="s">
        <v>872</v>
      </c>
      <c r="E17" s="296">
        <v>250000</v>
      </c>
      <c r="F17" s="257"/>
      <c r="G17" s="257"/>
      <c r="H17" s="257"/>
      <c r="I17" s="259">
        <v>300000</v>
      </c>
      <c r="J17" s="27"/>
    </row>
    <row r="18" spans="3:10" ht="19.5" customHeight="1">
      <c r="C18" s="109" t="s">
        <v>90</v>
      </c>
      <c r="D18" s="299" t="s">
        <v>873</v>
      </c>
      <c r="E18" s="296"/>
      <c r="F18" s="257"/>
      <c r="G18" s="257"/>
      <c r="H18" s="257"/>
      <c r="I18" s="259">
        <v>500000</v>
      </c>
      <c r="J18" s="27"/>
    </row>
    <row r="19" spans="3:10" ht="19.5" customHeight="1">
      <c r="C19" s="109" t="s">
        <v>189</v>
      </c>
      <c r="D19" s="300" t="s">
        <v>874</v>
      </c>
      <c r="E19" s="296">
        <v>350000</v>
      </c>
      <c r="F19" s="257"/>
      <c r="G19" s="257"/>
      <c r="H19" s="257"/>
      <c r="I19" s="259">
        <v>400000</v>
      </c>
      <c r="J19" s="27"/>
    </row>
    <row r="20" spans="3:10" ht="19.5" customHeight="1">
      <c r="C20" s="109" t="s">
        <v>91</v>
      </c>
      <c r="D20" s="300" t="s">
        <v>875</v>
      </c>
      <c r="E20" s="296">
        <v>150000</v>
      </c>
      <c r="F20" s="257"/>
      <c r="G20" s="257"/>
      <c r="H20" s="257"/>
      <c r="I20" s="259">
        <v>200000</v>
      </c>
      <c r="J20" s="27"/>
    </row>
    <row r="21" spans="3:10" ht="19.5" customHeight="1">
      <c r="C21" s="205" t="s">
        <v>92</v>
      </c>
      <c r="D21" s="715" t="s">
        <v>876</v>
      </c>
      <c r="E21" s="297">
        <v>220000</v>
      </c>
      <c r="F21" s="281"/>
      <c r="G21" s="281"/>
      <c r="H21" s="281"/>
      <c r="I21" s="298">
        <v>250000</v>
      </c>
      <c r="J21" s="27"/>
    </row>
    <row r="22" spans="3:10" ht="19.5" customHeight="1">
      <c r="C22" s="205" t="s">
        <v>93</v>
      </c>
      <c r="D22" s="715" t="s">
        <v>877</v>
      </c>
      <c r="E22" s="297">
        <v>800000</v>
      </c>
      <c r="F22" s="281"/>
      <c r="G22" s="281"/>
      <c r="H22" s="281"/>
      <c r="I22" s="298">
        <v>900000</v>
      </c>
      <c r="J22" s="27"/>
    </row>
    <row r="23" spans="3:10" ht="19.5" customHeight="1">
      <c r="C23" s="205" t="s">
        <v>94</v>
      </c>
      <c r="D23" s="715" t="s">
        <v>886</v>
      </c>
      <c r="E23" s="297"/>
      <c r="F23" s="281"/>
      <c r="G23" s="281"/>
      <c r="H23" s="281"/>
      <c r="I23" s="298">
        <v>100000</v>
      </c>
      <c r="J23" s="27"/>
    </row>
    <row r="24" spans="3:10" ht="19.5" customHeight="1">
      <c r="C24" s="205" t="s">
        <v>155</v>
      </c>
      <c r="D24" s="715" t="s">
        <v>887</v>
      </c>
      <c r="E24" s="297"/>
      <c r="F24" s="281"/>
      <c r="G24" s="281"/>
      <c r="H24" s="281"/>
      <c r="I24" s="298">
        <v>60000</v>
      </c>
      <c r="J24" s="27"/>
    </row>
    <row r="25" spans="3:10" ht="19.5" customHeight="1">
      <c r="C25" s="205" t="s">
        <v>46</v>
      </c>
      <c r="D25" s="715" t="s">
        <v>888</v>
      </c>
      <c r="E25" s="297"/>
      <c r="F25" s="281"/>
      <c r="G25" s="281"/>
      <c r="H25" s="281"/>
      <c r="I25" s="298">
        <v>800000</v>
      </c>
      <c r="J25" s="27"/>
    </row>
    <row r="26" spans="3:10" ht="19.5" customHeight="1">
      <c r="C26" s="205" t="s">
        <v>157</v>
      </c>
      <c r="D26" s="715" t="s">
        <v>889</v>
      </c>
      <c r="E26" s="297"/>
      <c r="F26" s="281"/>
      <c r="G26" s="281"/>
      <c r="H26" s="281"/>
      <c r="I26" s="298">
        <v>480000</v>
      </c>
      <c r="J26" s="27"/>
    </row>
    <row r="27" spans="3:10" ht="19.5" customHeight="1">
      <c r="C27" s="205" t="s">
        <v>190</v>
      </c>
      <c r="D27" s="715" t="s">
        <v>890</v>
      </c>
      <c r="E27" s="297">
        <v>100000</v>
      </c>
      <c r="F27" s="281"/>
      <c r="G27" s="281"/>
      <c r="H27" s="281"/>
      <c r="I27" s="298">
        <v>100000</v>
      </c>
      <c r="J27" s="27"/>
    </row>
    <row r="28" spans="3:10" ht="19.5" customHeight="1">
      <c r="C28" s="205" t="s">
        <v>191</v>
      </c>
      <c r="D28" s="715" t="s">
        <v>891</v>
      </c>
      <c r="E28" s="297"/>
      <c r="F28" s="281"/>
      <c r="G28" s="281"/>
      <c r="H28" s="281"/>
      <c r="I28" s="298">
        <v>200000</v>
      </c>
      <c r="J28" s="27"/>
    </row>
    <row r="29" spans="3:10" ht="19.5" customHeight="1">
      <c r="C29" s="205" t="s">
        <v>192</v>
      </c>
      <c r="D29" s="715" t="s">
        <v>878</v>
      </c>
      <c r="E29" s="297">
        <v>400000</v>
      </c>
      <c r="F29" s="281"/>
      <c r="G29" s="281"/>
      <c r="H29" s="281"/>
      <c r="I29" s="298">
        <v>400000</v>
      </c>
      <c r="J29" s="27"/>
    </row>
    <row r="30" spans="3:10" ht="19.5" customHeight="1">
      <c r="C30" s="205" t="s">
        <v>193</v>
      </c>
      <c r="D30" s="715" t="s">
        <v>879</v>
      </c>
      <c r="E30" s="297">
        <v>600000</v>
      </c>
      <c r="F30" s="281"/>
      <c r="G30" s="281"/>
      <c r="H30" s="281"/>
      <c r="I30" s="298">
        <v>600000</v>
      </c>
      <c r="J30" s="27"/>
    </row>
    <row r="31" spans="3:10" ht="19.5" customHeight="1">
      <c r="C31" s="205" t="s">
        <v>194</v>
      </c>
      <c r="D31" s="715" t="s">
        <v>880</v>
      </c>
      <c r="E31" s="297">
        <v>350000</v>
      </c>
      <c r="F31" s="281"/>
      <c r="G31" s="281"/>
      <c r="H31" s="281"/>
      <c r="I31" s="298">
        <v>490000</v>
      </c>
      <c r="J31" s="27"/>
    </row>
    <row r="32" spans="3:10" ht="19.5" customHeight="1">
      <c r="C32" s="205" t="s">
        <v>159</v>
      </c>
      <c r="D32" s="715" t="s">
        <v>881</v>
      </c>
      <c r="E32" s="297">
        <v>200000</v>
      </c>
      <c r="F32" s="281"/>
      <c r="G32" s="281"/>
      <c r="H32" s="281"/>
      <c r="I32" s="298">
        <v>400000</v>
      </c>
      <c r="J32" s="27"/>
    </row>
    <row r="33" spans="3:10" ht="19.5" customHeight="1">
      <c r="C33" s="205" t="s">
        <v>160</v>
      </c>
      <c r="D33" s="715" t="s">
        <v>882</v>
      </c>
      <c r="E33" s="297">
        <v>400000</v>
      </c>
      <c r="F33" s="281"/>
      <c r="G33" s="281"/>
      <c r="H33" s="281"/>
      <c r="I33" s="298">
        <v>440000</v>
      </c>
      <c r="J33" s="27"/>
    </row>
    <row r="34" spans="3:10" ht="19.5" customHeight="1">
      <c r="C34" s="205" t="s">
        <v>515</v>
      </c>
      <c r="D34" s="715" t="s">
        <v>883</v>
      </c>
      <c r="E34" s="297"/>
      <c r="F34" s="281"/>
      <c r="G34" s="281"/>
      <c r="H34" s="281"/>
      <c r="I34" s="298">
        <v>50000</v>
      </c>
      <c r="J34" s="27"/>
    </row>
    <row r="35" spans="3:10" ht="19.5" customHeight="1">
      <c r="C35" s="205" t="s">
        <v>47</v>
      </c>
      <c r="D35" s="715" t="s">
        <v>884</v>
      </c>
      <c r="E35" s="297"/>
      <c r="F35" s="281"/>
      <c r="G35" s="281"/>
      <c r="H35" s="281"/>
      <c r="I35" s="298">
        <v>150000</v>
      </c>
      <c r="J35" s="27"/>
    </row>
    <row r="36" spans="3:10" ht="19.5" customHeight="1" thickBot="1">
      <c r="C36" s="205" t="s">
        <v>195</v>
      </c>
      <c r="D36" s="301" t="s">
        <v>885</v>
      </c>
      <c r="E36" s="297"/>
      <c r="F36" s="281"/>
      <c r="G36" s="281"/>
      <c r="H36" s="281"/>
      <c r="I36" s="298">
        <v>400000</v>
      </c>
      <c r="J36" s="27"/>
    </row>
    <row r="37" spans="3:10" ht="19.5" customHeight="1" thickBot="1">
      <c r="C37" s="425"/>
      <c r="D37" s="433" t="s">
        <v>610</v>
      </c>
      <c r="E37" s="284">
        <f>SUM(E12:E36)</f>
        <v>17820000</v>
      </c>
      <c r="F37" s="284"/>
      <c r="G37" s="414"/>
      <c r="H37" s="283"/>
      <c r="I37" s="284">
        <f>SUM(I12:I36)</f>
        <v>23070000</v>
      </c>
      <c r="J37" s="27"/>
    </row>
    <row r="38" spans="2:10" ht="19.5" customHeight="1">
      <c r="B38" s="27"/>
      <c r="C38" s="426"/>
      <c r="D38" s="987" t="s">
        <v>43</v>
      </c>
      <c r="E38" s="987"/>
      <c r="F38" s="987"/>
      <c r="G38" s="987"/>
      <c r="H38" s="987"/>
      <c r="I38" s="988"/>
      <c r="J38" s="27"/>
    </row>
    <row r="39" spans="2:10" ht="19.5" customHeight="1">
      <c r="B39" s="27"/>
      <c r="C39" s="109" t="s">
        <v>79</v>
      </c>
      <c r="D39" s="299" t="s">
        <v>866</v>
      </c>
      <c r="E39" s="296">
        <v>1400000</v>
      </c>
      <c r="F39" s="257"/>
      <c r="G39" s="257"/>
      <c r="H39" s="257"/>
      <c r="I39" s="259">
        <v>1400000</v>
      </c>
      <c r="J39" s="27"/>
    </row>
    <row r="40" spans="3:10" ht="19.5" customHeight="1">
      <c r="C40" s="109" t="s">
        <v>82</v>
      </c>
      <c r="D40" s="299" t="s">
        <v>868</v>
      </c>
      <c r="E40" s="296">
        <v>1500000</v>
      </c>
      <c r="F40" s="257"/>
      <c r="G40" s="257"/>
      <c r="H40" s="257"/>
      <c r="I40" s="259">
        <v>1000000</v>
      </c>
      <c r="J40" s="27"/>
    </row>
    <row r="41" spans="3:10" ht="19.5" customHeight="1">
      <c r="C41" s="109" t="s">
        <v>83</v>
      </c>
      <c r="D41" s="299" t="s">
        <v>869</v>
      </c>
      <c r="E41" s="296">
        <v>1180000</v>
      </c>
      <c r="F41" s="257"/>
      <c r="G41" s="257"/>
      <c r="H41" s="257"/>
      <c r="I41" s="259">
        <v>1000000</v>
      </c>
      <c r="J41" s="27"/>
    </row>
    <row r="42" spans="3:10" ht="19.5" customHeight="1">
      <c r="C42" s="109" t="s">
        <v>87</v>
      </c>
      <c r="D42" s="300" t="s">
        <v>870</v>
      </c>
      <c r="E42" s="296">
        <v>2100000</v>
      </c>
      <c r="F42" s="257"/>
      <c r="G42" s="257"/>
      <c r="H42" s="257"/>
      <c r="I42" s="259">
        <v>2146000</v>
      </c>
      <c r="J42" s="27"/>
    </row>
    <row r="43" spans="3:10" ht="19.5" customHeight="1">
      <c r="C43" s="109" t="s">
        <v>88</v>
      </c>
      <c r="D43" s="300" t="s">
        <v>892</v>
      </c>
      <c r="E43" s="296">
        <v>300000</v>
      </c>
      <c r="F43" s="257"/>
      <c r="G43" s="257"/>
      <c r="H43" s="257"/>
      <c r="I43" s="259">
        <v>300000</v>
      </c>
      <c r="J43" s="27"/>
    </row>
    <row r="44" spans="3:10" ht="19.5" customHeight="1">
      <c r="C44" s="109" t="s">
        <v>89</v>
      </c>
      <c r="D44" s="300" t="s">
        <v>893</v>
      </c>
      <c r="E44" s="296">
        <v>480000</v>
      </c>
      <c r="F44" s="257"/>
      <c r="G44" s="257"/>
      <c r="H44" s="257"/>
      <c r="I44" s="259">
        <v>480000</v>
      </c>
      <c r="J44" s="27"/>
    </row>
    <row r="45" spans="3:10" ht="19.5" customHeight="1">
      <c r="C45" s="109" t="s">
        <v>90</v>
      </c>
      <c r="D45" s="300" t="s">
        <v>894</v>
      </c>
      <c r="E45" s="296"/>
      <c r="F45" s="257"/>
      <c r="G45" s="257"/>
      <c r="H45" s="257"/>
      <c r="I45" s="259">
        <v>500000</v>
      </c>
      <c r="J45" s="27"/>
    </row>
    <row r="46" spans="3:10" ht="19.5" customHeight="1">
      <c r="C46" s="109" t="s">
        <v>189</v>
      </c>
      <c r="D46" s="300" t="s">
        <v>895</v>
      </c>
      <c r="E46" s="296"/>
      <c r="F46" s="257"/>
      <c r="G46" s="257"/>
      <c r="H46" s="257"/>
      <c r="I46" s="259">
        <v>480000</v>
      </c>
      <c r="J46" s="27"/>
    </row>
    <row r="47" spans="3:10" ht="19.5" customHeight="1">
      <c r="C47" s="109" t="s">
        <v>91</v>
      </c>
      <c r="D47" s="300" t="s">
        <v>896</v>
      </c>
      <c r="E47" s="296">
        <v>350000</v>
      </c>
      <c r="F47" s="257"/>
      <c r="G47" s="257"/>
      <c r="H47" s="257"/>
      <c r="I47" s="259">
        <v>350000</v>
      </c>
      <c r="J47" s="27"/>
    </row>
    <row r="48" spans="3:10" ht="19.5" customHeight="1">
      <c r="C48" s="109" t="s">
        <v>92</v>
      </c>
      <c r="D48" s="300" t="s">
        <v>897</v>
      </c>
      <c r="E48" s="296">
        <v>360000</v>
      </c>
      <c r="F48" s="257"/>
      <c r="G48" s="257"/>
      <c r="H48" s="257"/>
      <c r="I48" s="259">
        <v>400000</v>
      </c>
      <c r="J48" s="27"/>
    </row>
    <row r="49" spans="3:10" ht="19.5" customHeight="1">
      <c r="C49" s="109" t="s">
        <v>93</v>
      </c>
      <c r="D49" s="300" t="s">
        <v>898</v>
      </c>
      <c r="E49" s="296">
        <v>90000</v>
      </c>
      <c r="F49" s="257"/>
      <c r="G49" s="257"/>
      <c r="H49" s="257"/>
      <c r="I49" s="259">
        <v>90000</v>
      </c>
      <c r="J49" s="27"/>
    </row>
    <row r="50" spans="3:10" ht="19.5" customHeight="1">
      <c r="C50" s="109" t="s">
        <v>94</v>
      </c>
      <c r="D50" s="300" t="s">
        <v>899</v>
      </c>
      <c r="E50" s="296">
        <v>50000</v>
      </c>
      <c r="F50" s="257"/>
      <c r="G50" s="257"/>
      <c r="H50" s="257"/>
      <c r="I50" s="259">
        <v>50000</v>
      </c>
      <c r="J50" s="27"/>
    </row>
    <row r="51" spans="3:10" ht="19.5" customHeight="1">
      <c r="C51" s="109" t="s">
        <v>155</v>
      </c>
      <c r="D51" s="300" t="s">
        <v>900</v>
      </c>
      <c r="E51" s="296">
        <v>282400</v>
      </c>
      <c r="F51" s="257"/>
      <c r="G51" s="257"/>
      <c r="H51" s="257"/>
      <c r="I51" s="259">
        <v>300000</v>
      </c>
      <c r="J51" s="27"/>
    </row>
    <row r="52" spans="3:10" ht="19.5" customHeight="1">
      <c r="C52" s="109" t="s">
        <v>46</v>
      </c>
      <c r="D52" s="300" t="s">
        <v>901</v>
      </c>
      <c r="E52" s="296">
        <v>150000</v>
      </c>
      <c r="F52" s="257"/>
      <c r="G52" s="257"/>
      <c r="H52" s="257"/>
      <c r="I52" s="259">
        <v>160000</v>
      </c>
      <c r="J52" s="27"/>
    </row>
    <row r="53" spans="3:10" ht="19.5" customHeight="1">
      <c r="C53" s="109" t="s">
        <v>157</v>
      </c>
      <c r="D53" s="300" t="s">
        <v>902</v>
      </c>
      <c r="E53" s="296"/>
      <c r="F53" s="257"/>
      <c r="G53" s="257"/>
      <c r="H53" s="257"/>
      <c r="I53" s="259">
        <v>60000</v>
      </c>
      <c r="J53" s="27"/>
    </row>
    <row r="54" spans="3:10" ht="19.5" customHeight="1">
      <c r="C54" s="109" t="s">
        <v>190</v>
      </c>
      <c r="D54" s="300" t="s">
        <v>903</v>
      </c>
      <c r="E54" s="296">
        <v>40000</v>
      </c>
      <c r="F54" s="257"/>
      <c r="G54" s="257"/>
      <c r="H54" s="257"/>
      <c r="I54" s="259">
        <v>40000</v>
      </c>
      <c r="J54" s="27"/>
    </row>
    <row r="55" spans="3:10" ht="19.5" customHeight="1">
      <c r="C55" s="109" t="s">
        <v>191</v>
      </c>
      <c r="D55" s="300" t="s">
        <v>904</v>
      </c>
      <c r="E55" s="296"/>
      <c r="F55" s="257"/>
      <c r="G55" s="257"/>
      <c r="H55" s="257"/>
      <c r="I55" s="259">
        <v>600000</v>
      </c>
      <c r="J55" s="27"/>
    </row>
    <row r="56" spans="3:10" ht="19.5" customHeight="1">
      <c r="C56" s="109" t="s">
        <v>192</v>
      </c>
      <c r="D56" s="300" t="s">
        <v>905</v>
      </c>
      <c r="E56" s="296">
        <v>400000</v>
      </c>
      <c r="F56" s="257"/>
      <c r="G56" s="257"/>
      <c r="H56" s="257"/>
      <c r="I56" s="259">
        <v>400000</v>
      </c>
      <c r="J56" s="27"/>
    </row>
    <row r="57" spans="3:10" ht="19.5" customHeight="1">
      <c r="C57" s="109" t="s">
        <v>193</v>
      </c>
      <c r="D57" s="300" t="s">
        <v>906</v>
      </c>
      <c r="E57" s="296">
        <v>58000</v>
      </c>
      <c r="F57" s="257"/>
      <c r="G57" s="257"/>
      <c r="H57" s="257"/>
      <c r="I57" s="259">
        <v>60000</v>
      </c>
      <c r="J57" s="27"/>
    </row>
    <row r="58" spans="3:10" ht="19.5" customHeight="1">
      <c r="C58" s="109" t="s">
        <v>194</v>
      </c>
      <c r="D58" s="300" t="s">
        <v>907</v>
      </c>
      <c r="E58" s="296"/>
      <c r="F58" s="257"/>
      <c r="G58" s="257"/>
      <c r="H58" s="257"/>
      <c r="I58" s="259">
        <v>240000</v>
      </c>
      <c r="J58" s="27"/>
    </row>
    <row r="59" spans="3:10" ht="19.5" customHeight="1">
      <c r="C59" s="109" t="s">
        <v>159</v>
      </c>
      <c r="D59" s="299" t="s">
        <v>908</v>
      </c>
      <c r="E59" s="296">
        <v>360000</v>
      </c>
      <c r="F59" s="257"/>
      <c r="G59" s="257"/>
      <c r="H59" s="257"/>
      <c r="I59" s="259">
        <v>500000</v>
      </c>
      <c r="J59" s="27"/>
    </row>
    <row r="60" spans="3:10" ht="19.5" customHeight="1">
      <c r="C60" s="109" t="s">
        <v>160</v>
      </c>
      <c r="D60" s="300" t="s">
        <v>909</v>
      </c>
      <c r="E60" s="296">
        <v>2300000</v>
      </c>
      <c r="F60" s="257"/>
      <c r="G60" s="257"/>
      <c r="H60" s="257"/>
      <c r="I60" s="259">
        <v>2500000</v>
      </c>
      <c r="J60" s="27"/>
    </row>
    <row r="61" spans="3:10" ht="19.5" customHeight="1">
      <c r="C61" s="109" t="s">
        <v>515</v>
      </c>
      <c r="D61" s="300" t="s">
        <v>910</v>
      </c>
      <c r="E61" s="296">
        <v>120000</v>
      </c>
      <c r="F61" s="257"/>
      <c r="G61" s="257"/>
      <c r="H61" s="257"/>
      <c r="I61" s="259">
        <v>120000</v>
      </c>
      <c r="J61" s="27"/>
    </row>
    <row r="62" spans="3:10" ht="19.5" customHeight="1">
      <c r="C62" s="109" t="s">
        <v>47</v>
      </c>
      <c r="D62" s="299" t="s">
        <v>911</v>
      </c>
      <c r="E62" s="296">
        <v>760000</v>
      </c>
      <c r="F62" s="257"/>
      <c r="G62" s="257"/>
      <c r="H62" s="257"/>
      <c r="I62" s="259">
        <v>760000</v>
      </c>
      <c r="J62" s="27"/>
    </row>
    <row r="63" spans="3:10" ht="19.5" customHeight="1">
      <c r="C63" s="109" t="s">
        <v>195</v>
      </c>
      <c r="D63" s="299" t="s">
        <v>912</v>
      </c>
      <c r="E63" s="296">
        <v>500000</v>
      </c>
      <c r="F63" s="257"/>
      <c r="G63" s="257"/>
      <c r="H63" s="257"/>
      <c r="I63" s="259">
        <v>500000</v>
      </c>
      <c r="J63" s="27"/>
    </row>
    <row r="64" spans="3:10" ht="19.5" customHeight="1">
      <c r="C64" s="109" t="s">
        <v>196</v>
      </c>
      <c r="D64" s="299" t="s">
        <v>913</v>
      </c>
      <c r="E64" s="296">
        <v>380000</v>
      </c>
      <c r="F64" s="257"/>
      <c r="G64" s="257"/>
      <c r="H64" s="257"/>
      <c r="I64" s="259">
        <v>500000</v>
      </c>
      <c r="J64" s="27"/>
    </row>
    <row r="65" spans="3:10" ht="19.5" customHeight="1">
      <c r="C65" s="109" t="s">
        <v>161</v>
      </c>
      <c r="D65" s="299" t="s">
        <v>914</v>
      </c>
      <c r="E65" s="296">
        <v>130000</v>
      </c>
      <c r="F65" s="257"/>
      <c r="G65" s="257"/>
      <c r="H65" s="257"/>
      <c r="I65" s="259">
        <v>140000</v>
      </c>
      <c r="J65" s="27"/>
    </row>
    <row r="66" spans="3:10" ht="19.5" customHeight="1">
      <c r="C66" s="109" t="s">
        <v>197</v>
      </c>
      <c r="D66" s="299" t="s">
        <v>915</v>
      </c>
      <c r="E66" s="296">
        <v>30000</v>
      </c>
      <c r="F66" s="257"/>
      <c r="G66" s="257"/>
      <c r="H66" s="257"/>
      <c r="I66" s="259">
        <v>30000</v>
      </c>
      <c r="J66" s="27"/>
    </row>
    <row r="67" spans="3:10" ht="19.5" customHeight="1">
      <c r="C67" s="109" t="s">
        <v>744</v>
      </c>
      <c r="D67" s="299" t="s">
        <v>916</v>
      </c>
      <c r="E67" s="296">
        <v>260000</v>
      </c>
      <c r="F67" s="257"/>
      <c r="G67" s="257"/>
      <c r="H67" s="257"/>
      <c r="I67" s="259">
        <v>300000</v>
      </c>
      <c r="J67" s="27"/>
    </row>
    <row r="68" spans="3:10" ht="19.5" customHeight="1">
      <c r="C68" s="109" t="s">
        <v>929</v>
      </c>
      <c r="D68" s="299" t="s">
        <v>917</v>
      </c>
      <c r="E68" s="296">
        <v>125000</v>
      </c>
      <c r="F68" s="257"/>
      <c r="G68" s="257"/>
      <c r="H68" s="257"/>
      <c r="I68" s="259">
        <v>130000</v>
      </c>
      <c r="J68" s="27"/>
    </row>
    <row r="69" spans="3:10" ht="19.5" customHeight="1">
      <c r="C69" s="109" t="s">
        <v>930</v>
      </c>
      <c r="D69" s="299" t="s">
        <v>918</v>
      </c>
      <c r="E69" s="296">
        <v>200000</v>
      </c>
      <c r="F69" s="257"/>
      <c r="G69" s="257"/>
      <c r="H69" s="257"/>
      <c r="I69" s="259">
        <v>200000</v>
      </c>
      <c r="J69" s="27"/>
    </row>
    <row r="70" spans="3:10" ht="19.5" customHeight="1">
      <c r="C70" s="109" t="s">
        <v>931</v>
      </c>
      <c r="D70" s="299" t="s">
        <v>919</v>
      </c>
      <c r="E70" s="296">
        <v>120000</v>
      </c>
      <c r="F70" s="257"/>
      <c r="G70" s="257"/>
      <c r="H70" s="257"/>
      <c r="I70" s="259">
        <v>120000</v>
      </c>
      <c r="J70" s="27"/>
    </row>
    <row r="71" spans="3:10" ht="19.5" customHeight="1">
      <c r="C71" s="109" t="s">
        <v>932</v>
      </c>
      <c r="D71" s="299" t="s">
        <v>920</v>
      </c>
      <c r="E71" s="296">
        <v>330000</v>
      </c>
      <c r="F71" s="257"/>
      <c r="G71" s="257"/>
      <c r="H71" s="257"/>
      <c r="I71" s="259">
        <v>700000</v>
      </c>
      <c r="J71" s="27"/>
    </row>
    <row r="72" spans="3:10" ht="19.5" customHeight="1">
      <c r="C72" s="109" t="s">
        <v>933</v>
      </c>
      <c r="D72" s="299" t="s">
        <v>921</v>
      </c>
      <c r="E72" s="296">
        <v>60000</v>
      </c>
      <c r="F72" s="257"/>
      <c r="G72" s="257"/>
      <c r="H72" s="257"/>
      <c r="I72" s="259">
        <v>60000</v>
      </c>
      <c r="J72" s="27"/>
    </row>
    <row r="73" spans="3:10" ht="19.5" customHeight="1">
      <c r="C73" s="109" t="s">
        <v>934</v>
      </c>
      <c r="D73" s="299" t="s">
        <v>922</v>
      </c>
      <c r="E73" s="296">
        <v>150000</v>
      </c>
      <c r="F73" s="257"/>
      <c r="G73" s="257"/>
      <c r="H73" s="257"/>
      <c r="I73" s="259">
        <v>150000</v>
      </c>
      <c r="J73" s="27"/>
    </row>
    <row r="74" spans="3:10" ht="19.5" customHeight="1">
      <c r="C74" s="109" t="s">
        <v>935</v>
      </c>
      <c r="D74" s="299" t="s">
        <v>923</v>
      </c>
      <c r="E74" s="296">
        <v>43000</v>
      </c>
      <c r="F74" s="257"/>
      <c r="G74" s="257"/>
      <c r="H74" s="257"/>
      <c r="I74" s="259">
        <v>60000</v>
      </c>
      <c r="J74" s="27"/>
    </row>
    <row r="75" spans="3:10" ht="19.5" customHeight="1">
      <c r="C75" s="109" t="s">
        <v>936</v>
      </c>
      <c r="D75" s="299" t="s">
        <v>924</v>
      </c>
      <c r="E75" s="296">
        <v>47000</v>
      </c>
      <c r="F75" s="257"/>
      <c r="G75" s="257"/>
      <c r="H75" s="257"/>
      <c r="I75" s="259">
        <v>50000</v>
      </c>
      <c r="J75" s="27"/>
    </row>
    <row r="76" spans="3:10" ht="19.5" customHeight="1">
      <c r="C76" s="109" t="s">
        <v>937</v>
      </c>
      <c r="D76" s="299" t="s">
        <v>925</v>
      </c>
      <c r="E76" s="296">
        <v>360000</v>
      </c>
      <c r="F76" s="257"/>
      <c r="G76" s="257"/>
      <c r="H76" s="257"/>
      <c r="I76" s="259">
        <v>360000</v>
      </c>
      <c r="J76" s="27"/>
    </row>
    <row r="77" spans="3:10" ht="19.5" customHeight="1">
      <c r="C77" s="109" t="s">
        <v>938</v>
      </c>
      <c r="D77" s="299" t="s">
        <v>926</v>
      </c>
      <c r="E77" s="296">
        <v>250000</v>
      </c>
      <c r="F77" s="257"/>
      <c r="G77" s="257"/>
      <c r="H77" s="257"/>
      <c r="I77" s="259">
        <v>250000</v>
      </c>
      <c r="J77" s="27"/>
    </row>
    <row r="78" spans="3:10" ht="19.5" customHeight="1">
      <c r="C78" s="109" t="s">
        <v>939</v>
      </c>
      <c r="D78" s="299" t="s">
        <v>927</v>
      </c>
      <c r="E78" s="296">
        <v>50000</v>
      </c>
      <c r="F78" s="257"/>
      <c r="G78" s="257"/>
      <c r="H78" s="257"/>
      <c r="I78" s="259">
        <v>50000</v>
      </c>
      <c r="J78" s="27"/>
    </row>
    <row r="79" spans="3:10" ht="19.5" customHeight="1" thickBot="1">
      <c r="C79" s="109" t="s">
        <v>940</v>
      </c>
      <c r="D79" s="299" t="s">
        <v>928</v>
      </c>
      <c r="E79" s="296">
        <v>300000</v>
      </c>
      <c r="F79" s="257"/>
      <c r="G79" s="257"/>
      <c r="H79" s="257"/>
      <c r="I79" s="259">
        <v>220000</v>
      </c>
      <c r="J79" s="27"/>
    </row>
    <row r="80" spans="3:10" ht="19.5" customHeight="1" thickBot="1">
      <c r="C80" s="425"/>
      <c r="D80" s="434" t="s">
        <v>608</v>
      </c>
      <c r="E80" s="284">
        <f>SUM(E39:E79)</f>
        <v>15615400</v>
      </c>
      <c r="F80" s="283"/>
      <c r="G80" s="283"/>
      <c r="H80" s="283"/>
      <c r="I80" s="284">
        <f>SUM(I39:I79)</f>
        <v>17756000</v>
      </c>
      <c r="J80" s="27"/>
    </row>
    <row r="81" spans="3:15" ht="19.5" customHeight="1">
      <c r="C81" s="427"/>
      <c r="D81" s="428" t="s">
        <v>44</v>
      </c>
      <c r="E81" s="428"/>
      <c r="F81" s="429"/>
      <c r="G81" s="429"/>
      <c r="H81" s="429"/>
      <c r="I81" s="430"/>
      <c r="J81" s="27"/>
      <c r="K81" s="27"/>
      <c r="L81" s="27"/>
      <c r="M81" s="27"/>
      <c r="N81" s="27"/>
      <c r="O81" s="27"/>
    </row>
    <row r="82" spans="2:9" ht="19.5" customHeight="1">
      <c r="B82" s="192"/>
      <c r="C82" s="205" t="s">
        <v>79</v>
      </c>
      <c r="D82" s="303"/>
      <c r="E82" s="296"/>
      <c r="F82" s="257"/>
      <c r="G82" s="257"/>
      <c r="H82" s="257"/>
      <c r="I82" s="259"/>
    </row>
    <row r="83" spans="2:9" ht="19.5" customHeight="1">
      <c r="B83" s="192"/>
      <c r="C83" s="240" t="s">
        <v>82</v>
      </c>
      <c r="D83" s="303"/>
      <c r="E83" s="304"/>
      <c r="F83" s="257"/>
      <c r="G83" s="257"/>
      <c r="H83" s="305"/>
      <c r="I83" s="306"/>
    </row>
    <row r="84" spans="2:9" ht="19.5" customHeight="1" thickBot="1">
      <c r="B84" s="192"/>
      <c r="C84" s="240" t="s">
        <v>687</v>
      </c>
      <c r="D84" s="302"/>
      <c r="E84" s="307"/>
      <c r="F84" s="260"/>
      <c r="G84" s="308"/>
      <c r="H84" s="260"/>
      <c r="I84" s="261"/>
    </row>
    <row r="85" spans="2:10" ht="19.5" customHeight="1" thickBot="1">
      <c r="B85" s="192"/>
      <c r="C85" s="425"/>
      <c r="D85" s="435" t="s">
        <v>609</v>
      </c>
      <c r="E85" s="431"/>
      <c r="F85" s="313"/>
      <c r="G85" s="432"/>
      <c r="H85" s="284"/>
      <c r="I85" s="295"/>
      <c r="J85" s="27"/>
    </row>
    <row r="86" spans="2:10" ht="19.5" customHeight="1" thickBot="1">
      <c r="B86" s="27"/>
      <c r="C86" s="989" t="s">
        <v>691</v>
      </c>
      <c r="D86" s="990"/>
      <c r="E86" s="310">
        <f>E37+E80</f>
        <v>33435400</v>
      </c>
      <c r="F86" s="311"/>
      <c r="G86" s="311"/>
      <c r="H86" s="312"/>
      <c r="I86" s="313">
        <f>I37+I80</f>
        <v>40826000</v>
      </c>
      <c r="J86" s="27"/>
    </row>
    <row r="87" spans="3:8" ht="15.75">
      <c r="C87" s="34"/>
      <c r="E87" s="199"/>
      <c r="F87" s="200"/>
      <c r="G87" s="200"/>
      <c r="H87" s="200"/>
    </row>
    <row r="88" spans="3:8" ht="15.75">
      <c r="C88" s="201"/>
      <c r="D88" s="202"/>
      <c r="E88" s="199"/>
      <c r="F88" s="200"/>
      <c r="G88" s="200"/>
      <c r="H88" s="200"/>
    </row>
    <row r="89" ht="15.75">
      <c r="C89" s="37"/>
    </row>
  </sheetData>
  <sheetProtection/>
  <mergeCells count="11">
    <mergeCell ref="I9:I10"/>
    <mergeCell ref="H9:H10"/>
    <mergeCell ref="D11:I11"/>
    <mergeCell ref="D38:I38"/>
    <mergeCell ref="C86:D86"/>
    <mergeCell ref="C5:I5"/>
    <mergeCell ref="C9:C10"/>
    <mergeCell ref="D9:D10"/>
    <mergeCell ref="E9:E10"/>
    <mergeCell ref="F9:F10"/>
    <mergeCell ref="G9:G10"/>
  </mergeCells>
  <printOptions/>
  <pageMargins left="0.15748031496062992" right="0.15748031496062992" top="0.984251968503937" bottom="0.984251968503937" header="0.5118110236220472" footer="0.5118110236220472"/>
  <pageSetup horizontalDpi="600" verticalDpi="600" orientation="portrait" scale="60" r:id="rId1"/>
  <ignoredErrors>
    <ignoredError sqref="C80:C83 C39:C42" numberStoredAsText="1"/>
  </ignoredErrors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3:IU43"/>
  <sheetViews>
    <sheetView showGridLines="0" zoomScale="85" zoomScaleNormal="85" zoomScalePageLayoutView="0" workbookViewId="0" topLeftCell="A1">
      <selection activeCell="A1" sqref="A1:A16384"/>
    </sheetView>
  </sheetViews>
  <sheetFormatPr defaultColWidth="9.140625" defaultRowHeight="12.75"/>
  <cols>
    <col min="1" max="1" width="12.140625" style="21" customWidth="1"/>
    <col min="2" max="2" width="45.28125" style="21" customWidth="1"/>
    <col min="3" max="6" width="16.7109375" style="21" customWidth="1"/>
    <col min="7" max="7" width="41.7109375" style="21" customWidth="1"/>
    <col min="8" max="14" width="23.7109375" style="21" customWidth="1"/>
    <col min="15" max="15" width="3.00390625" style="21" customWidth="1"/>
    <col min="16" max="16384" width="9.140625" style="21" customWidth="1"/>
  </cols>
  <sheetData>
    <row r="2" s="22" customFormat="1" ht="14.25"/>
    <row r="3" spans="1:14" s="22" customFormat="1" ht="20.25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66" t="s">
        <v>703</v>
      </c>
    </row>
    <row r="4" spans="1:14" s="22" customFormat="1" ht="15.75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</row>
    <row r="5" spans="1:14" s="22" customFormat="1" ht="15.75">
      <c r="A5" s="839" t="s">
        <v>747</v>
      </c>
      <c r="B5" s="839"/>
      <c r="C5" s="839"/>
      <c r="D5" s="839"/>
      <c r="E5" s="839"/>
      <c r="F5" s="839"/>
      <c r="G5" s="839"/>
      <c r="H5" s="839"/>
      <c r="I5" s="839"/>
      <c r="J5" s="839"/>
      <c r="K5" s="839"/>
      <c r="L5" s="839"/>
      <c r="M5" s="839"/>
      <c r="N5" s="839"/>
    </row>
    <row r="6" spans="1:14" s="22" customFormat="1" ht="15" customHeight="1">
      <c r="A6" s="55"/>
      <c r="B6" s="15"/>
      <c r="C6" s="57"/>
      <c r="D6" s="57"/>
      <c r="E6" s="57"/>
      <c r="F6" s="57"/>
      <c r="G6" s="55"/>
      <c r="H6" s="55"/>
      <c r="I6" s="55"/>
      <c r="J6" s="55"/>
      <c r="K6" s="55"/>
      <c r="L6" s="55"/>
      <c r="M6" s="55"/>
      <c r="N6" s="55"/>
    </row>
    <row r="7" spans="1:14" s="22" customFormat="1" ht="16.5" thickBot="1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8"/>
      <c r="N7" s="56" t="s">
        <v>513</v>
      </c>
    </row>
    <row r="8" spans="1:14" s="22" customFormat="1" ht="32.25" customHeight="1" thickBot="1">
      <c r="A8" s="1004" t="s">
        <v>2</v>
      </c>
      <c r="B8" s="1006" t="s">
        <v>748</v>
      </c>
      <c r="C8" s="1006" t="s">
        <v>84</v>
      </c>
      <c r="D8" s="1006" t="s">
        <v>85</v>
      </c>
      <c r="E8" s="1006" t="s">
        <v>86</v>
      </c>
      <c r="F8" s="1006" t="s">
        <v>837</v>
      </c>
      <c r="G8" s="1008" t="s">
        <v>566</v>
      </c>
      <c r="H8" s="1006" t="s">
        <v>567</v>
      </c>
      <c r="I8" s="1010" t="s">
        <v>782</v>
      </c>
      <c r="J8" s="1011"/>
      <c r="K8" s="1011"/>
      <c r="L8" s="1012"/>
      <c r="M8" s="1006" t="s">
        <v>750</v>
      </c>
      <c r="N8" s="1013" t="s">
        <v>836</v>
      </c>
    </row>
    <row r="9" spans="1:14" s="22" customFormat="1" ht="62.25" customHeight="1" thickBot="1">
      <c r="A9" s="1005"/>
      <c r="B9" s="1007"/>
      <c r="C9" s="1007"/>
      <c r="D9" s="1007"/>
      <c r="E9" s="1007"/>
      <c r="F9" s="1007"/>
      <c r="G9" s="1009"/>
      <c r="H9" s="1007"/>
      <c r="I9" s="66" t="s">
        <v>794</v>
      </c>
      <c r="J9" s="66" t="s">
        <v>795</v>
      </c>
      <c r="K9" s="66" t="s">
        <v>796</v>
      </c>
      <c r="L9" s="66" t="s">
        <v>797</v>
      </c>
      <c r="M9" s="1007"/>
      <c r="N9" s="1014"/>
    </row>
    <row r="10" spans="1:14" ht="16.5" customHeight="1">
      <c r="A10" s="995">
        <v>1</v>
      </c>
      <c r="B10" s="998"/>
      <c r="C10" s="1001"/>
      <c r="D10" s="1001"/>
      <c r="E10" s="1001"/>
      <c r="F10" s="1001"/>
      <c r="G10" s="59" t="s">
        <v>80</v>
      </c>
      <c r="H10" s="326"/>
      <c r="I10" s="314"/>
      <c r="J10" s="314"/>
      <c r="K10" s="314"/>
      <c r="L10" s="314"/>
      <c r="M10" s="314"/>
      <c r="N10" s="315"/>
    </row>
    <row r="11" spans="1:14" ht="16.5" customHeight="1">
      <c r="A11" s="996"/>
      <c r="B11" s="999"/>
      <c r="C11" s="1002"/>
      <c r="D11" s="1002"/>
      <c r="E11" s="1002"/>
      <c r="F11" s="1002"/>
      <c r="G11" s="60" t="s">
        <v>81</v>
      </c>
      <c r="H11" s="327"/>
      <c r="I11" s="316"/>
      <c r="J11" s="316"/>
      <c r="K11" s="316"/>
      <c r="L11" s="316"/>
      <c r="M11" s="316"/>
      <c r="N11" s="317"/>
    </row>
    <row r="12" spans="1:14" ht="16.5" customHeight="1">
      <c r="A12" s="996"/>
      <c r="B12" s="999"/>
      <c r="C12" s="1002"/>
      <c r="D12" s="1002"/>
      <c r="E12" s="1002"/>
      <c r="F12" s="1002"/>
      <c r="G12" s="60" t="s">
        <v>704</v>
      </c>
      <c r="H12" s="327"/>
      <c r="I12" s="316"/>
      <c r="J12" s="316"/>
      <c r="K12" s="316"/>
      <c r="L12" s="316"/>
      <c r="M12" s="316"/>
      <c r="N12" s="317"/>
    </row>
    <row r="13" spans="1:15" ht="16.5" customHeight="1" thickBot="1">
      <c r="A13" s="996"/>
      <c r="B13" s="999"/>
      <c r="C13" s="1002"/>
      <c r="D13" s="1002"/>
      <c r="E13" s="1002"/>
      <c r="F13" s="1002"/>
      <c r="G13" s="61" t="s">
        <v>23</v>
      </c>
      <c r="H13" s="328"/>
      <c r="I13" s="318"/>
      <c r="J13" s="318"/>
      <c r="K13" s="318"/>
      <c r="L13" s="318"/>
      <c r="M13" s="318"/>
      <c r="N13" s="321"/>
      <c r="O13" s="436"/>
    </row>
    <row r="14" spans="1:15" ht="16.5" customHeight="1" thickBot="1">
      <c r="A14" s="997"/>
      <c r="B14" s="1000"/>
      <c r="C14" s="1003"/>
      <c r="D14" s="1003"/>
      <c r="E14" s="1003"/>
      <c r="F14" s="1003"/>
      <c r="G14" s="437" t="s">
        <v>565</v>
      </c>
      <c r="H14" s="330"/>
      <c r="I14" s="322"/>
      <c r="J14" s="322"/>
      <c r="K14" s="322"/>
      <c r="L14" s="322"/>
      <c r="M14" s="322"/>
      <c r="N14" s="323"/>
      <c r="O14" s="436"/>
    </row>
    <row r="15" spans="1:14" ht="16.5" customHeight="1">
      <c r="A15" s="995">
        <v>2</v>
      </c>
      <c r="B15" s="998"/>
      <c r="C15" s="1001"/>
      <c r="D15" s="1001"/>
      <c r="E15" s="1001"/>
      <c r="F15" s="1001"/>
      <c r="G15" s="62" t="s">
        <v>80</v>
      </c>
      <c r="H15" s="329"/>
      <c r="I15" s="319"/>
      <c r="J15" s="319"/>
      <c r="K15" s="319"/>
      <c r="L15" s="319"/>
      <c r="M15" s="319"/>
      <c r="N15" s="320"/>
    </row>
    <row r="16" spans="1:14" ht="16.5" customHeight="1">
      <c r="A16" s="996"/>
      <c r="B16" s="999"/>
      <c r="C16" s="1002"/>
      <c r="D16" s="1002"/>
      <c r="E16" s="1002"/>
      <c r="F16" s="1002"/>
      <c r="G16" s="60" t="s">
        <v>81</v>
      </c>
      <c r="H16" s="327"/>
      <c r="I16" s="316"/>
      <c r="J16" s="316"/>
      <c r="K16" s="316"/>
      <c r="L16" s="316"/>
      <c r="M16" s="316"/>
      <c r="N16" s="317"/>
    </row>
    <row r="17" spans="1:14" ht="16.5" customHeight="1">
      <c r="A17" s="996"/>
      <c r="B17" s="999"/>
      <c r="C17" s="1002"/>
      <c r="D17" s="1002"/>
      <c r="E17" s="1002"/>
      <c r="F17" s="1002"/>
      <c r="G17" s="60" t="s">
        <v>704</v>
      </c>
      <c r="H17" s="327"/>
      <c r="I17" s="316"/>
      <c r="J17" s="316"/>
      <c r="K17" s="316"/>
      <c r="L17" s="316"/>
      <c r="M17" s="316"/>
      <c r="N17" s="317"/>
    </row>
    <row r="18" spans="1:14" ht="16.5" customHeight="1" thickBot="1">
      <c r="A18" s="996"/>
      <c r="B18" s="999"/>
      <c r="C18" s="1002"/>
      <c r="D18" s="1002"/>
      <c r="E18" s="1002"/>
      <c r="F18" s="1002"/>
      <c r="G18" s="61" t="s">
        <v>23</v>
      </c>
      <c r="H18" s="328"/>
      <c r="I18" s="318"/>
      <c r="J18" s="318"/>
      <c r="K18" s="318"/>
      <c r="L18" s="318"/>
      <c r="M18" s="318"/>
      <c r="N18" s="321"/>
    </row>
    <row r="19" spans="1:15" ht="16.5" customHeight="1" thickBot="1">
      <c r="A19" s="997"/>
      <c r="B19" s="1000"/>
      <c r="C19" s="1003"/>
      <c r="D19" s="1003"/>
      <c r="E19" s="1003"/>
      <c r="F19" s="1003"/>
      <c r="G19" s="437" t="s">
        <v>565</v>
      </c>
      <c r="H19" s="328"/>
      <c r="I19" s="318"/>
      <c r="J19" s="318"/>
      <c r="K19" s="322"/>
      <c r="L19" s="322"/>
      <c r="M19" s="322"/>
      <c r="N19" s="323"/>
      <c r="O19" s="436"/>
    </row>
    <row r="20" spans="1:14" ht="16.5" customHeight="1">
      <c r="A20" s="995">
        <v>3</v>
      </c>
      <c r="B20" s="998"/>
      <c r="C20" s="1001"/>
      <c r="D20" s="1001"/>
      <c r="E20" s="1001"/>
      <c r="F20" s="1001"/>
      <c r="G20" s="59" t="s">
        <v>80</v>
      </c>
      <c r="H20" s="326"/>
      <c r="I20" s="314"/>
      <c r="J20" s="314"/>
      <c r="K20" s="314"/>
      <c r="L20" s="314"/>
      <c r="M20" s="314"/>
      <c r="N20" s="315"/>
    </row>
    <row r="21" spans="1:14" ht="16.5" customHeight="1">
      <c r="A21" s="996"/>
      <c r="B21" s="999"/>
      <c r="C21" s="1002"/>
      <c r="D21" s="1002"/>
      <c r="E21" s="1002"/>
      <c r="F21" s="1002"/>
      <c r="G21" s="60" t="s">
        <v>81</v>
      </c>
      <c r="H21" s="327"/>
      <c r="I21" s="316"/>
      <c r="J21" s="316"/>
      <c r="K21" s="316"/>
      <c r="L21" s="316"/>
      <c r="M21" s="316"/>
      <c r="N21" s="317"/>
    </row>
    <row r="22" spans="1:14" ht="16.5" customHeight="1">
      <c r="A22" s="996"/>
      <c r="B22" s="999"/>
      <c r="C22" s="1002"/>
      <c r="D22" s="1002"/>
      <c r="E22" s="1002"/>
      <c r="F22" s="1002"/>
      <c r="G22" s="60" t="s">
        <v>704</v>
      </c>
      <c r="H22" s="327"/>
      <c r="I22" s="316"/>
      <c r="J22" s="316"/>
      <c r="K22" s="316"/>
      <c r="L22" s="316"/>
      <c r="M22" s="316"/>
      <c r="N22" s="317"/>
    </row>
    <row r="23" spans="1:14" ht="16.5" customHeight="1" thickBot="1">
      <c r="A23" s="996"/>
      <c r="B23" s="999"/>
      <c r="C23" s="1002"/>
      <c r="D23" s="1002"/>
      <c r="E23" s="1002"/>
      <c r="F23" s="1002"/>
      <c r="G23" s="239" t="s">
        <v>23</v>
      </c>
      <c r="H23" s="330"/>
      <c r="I23" s="322"/>
      <c r="J23" s="322"/>
      <c r="K23" s="322"/>
      <c r="L23" s="322"/>
      <c r="M23" s="322"/>
      <c r="N23" s="323"/>
    </row>
    <row r="24" spans="1:15" ht="16.5" customHeight="1" thickBot="1">
      <c r="A24" s="997"/>
      <c r="B24" s="1000"/>
      <c r="C24" s="1003"/>
      <c r="D24" s="1003"/>
      <c r="E24" s="1003"/>
      <c r="F24" s="1003"/>
      <c r="G24" s="437" t="s">
        <v>565</v>
      </c>
      <c r="H24" s="328"/>
      <c r="I24" s="318"/>
      <c r="J24" s="318"/>
      <c r="K24" s="322"/>
      <c r="L24" s="322"/>
      <c r="M24" s="322"/>
      <c r="N24" s="323"/>
      <c r="O24" s="436"/>
    </row>
    <row r="25" spans="1:14" ht="16.5" customHeight="1">
      <c r="A25" s="995">
        <v>4</v>
      </c>
      <c r="B25" s="998"/>
      <c r="C25" s="1001"/>
      <c r="D25" s="1001"/>
      <c r="E25" s="1001"/>
      <c r="F25" s="1001"/>
      <c r="G25" s="62" t="s">
        <v>80</v>
      </c>
      <c r="H25" s="329"/>
      <c r="I25" s="319"/>
      <c r="J25" s="319"/>
      <c r="K25" s="319"/>
      <c r="L25" s="319"/>
      <c r="M25" s="319"/>
      <c r="N25" s="320"/>
    </row>
    <row r="26" spans="1:14" ht="16.5" customHeight="1">
      <c r="A26" s="996"/>
      <c r="B26" s="999"/>
      <c r="C26" s="1002"/>
      <c r="D26" s="1002"/>
      <c r="E26" s="1002"/>
      <c r="F26" s="1002"/>
      <c r="G26" s="60" t="s">
        <v>81</v>
      </c>
      <c r="H26" s="327"/>
      <c r="I26" s="316"/>
      <c r="J26" s="316"/>
      <c r="K26" s="316"/>
      <c r="L26" s="316"/>
      <c r="M26" s="316"/>
      <c r="N26" s="317"/>
    </row>
    <row r="27" spans="1:14" ht="16.5" customHeight="1">
      <c r="A27" s="996"/>
      <c r="B27" s="999"/>
      <c r="C27" s="1002"/>
      <c r="D27" s="1002"/>
      <c r="E27" s="1002"/>
      <c r="F27" s="1002"/>
      <c r="G27" s="63" t="s">
        <v>704</v>
      </c>
      <c r="H27" s="331"/>
      <c r="I27" s="324"/>
      <c r="J27" s="324"/>
      <c r="K27" s="324"/>
      <c r="L27" s="324"/>
      <c r="M27" s="324"/>
      <c r="N27" s="325"/>
    </row>
    <row r="28" spans="1:15" ht="16.5" customHeight="1" thickBot="1">
      <c r="A28" s="996"/>
      <c r="B28" s="999"/>
      <c r="C28" s="1002"/>
      <c r="D28" s="1002"/>
      <c r="E28" s="1002"/>
      <c r="F28" s="1002"/>
      <c r="G28" s="61" t="s">
        <v>23</v>
      </c>
      <c r="H28" s="328"/>
      <c r="I28" s="318"/>
      <c r="J28" s="318"/>
      <c r="K28" s="318"/>
      <c r="L28" s="318"/>
      <c r="M28" s="318"/>
      <c r="N28" s="321"/>
      <c r="O28" s="436"/>
    </row>
    <row r="29" spans="1:15" ht="16.5" customHeight="1" thickBot="1">
      <c r="A29" s="997"/>
      <c r="B29" s="1000"/>
      <c r="C29" s="1003"/>
      <c r="D29" s="1003"/>
      <c r="E29" s="1003"/>
      <c r="F29" s="1003"/>
      <c r="G29" s="437" t="s">
        <v>565</v>
      </c>
      <c r="H29" s="328"/>
      <c r="I29" s="318"/>
      <c r="J29" s="318"/>
      <c r="K29" s="322"/>
      <c r="L29" s="322"/>
      <c r="M29" s="322"/>
      <c r="N29" s="323"/>
      <c r="O29" s="436"/>
    </row>
    <row r="30" spans="1:14" ht="16.5" customHeight="1">
      <c r="A30" s="995">
        <v>5</v>
      </c>
      <c r="B30" s="998"/>
      <c r="C30" s="1001"/>
      <c r="D30" s="1001"/>
      <c r="E30" s="1001"/>
      <c r="F30" s="1001"/>
      <c r="G30" s="59" t="s">
        <v>80</v>
      </c>
      <c r="H30" s="326"/>
      <c r="I30" s="314"/>
      <c r="J30" s="314"/>
      <c r="K30" s="314"/>
      <c r="L30" s="314"/>
      <c r="M30" s="314"/>
      <c r="N30" s="315"/>
    </row>
    <row r="31" spans="1:14" ht="16.5" customHeight="1">
      <c r="A31" s="996"/>
      <c r="B31" s="999"/>
      <c r="C31" s="1002"/>
      <c r="D31" s="1002"/>
      <c r="E31" s="1002"/>
      <c r="F31" s="1002"/>
      <c r="G31" s="60" t="s">
        <v>81</v>
      </c>
      <c r="H31" s="327"/>
      <c r="I31" s="316"/>
      <c r="J31" s="316"/>
      <c r="K31" s="316"/>
      <c r="L31" s="316"/>
      <c r="M31" s="316"/>
      <c r="N31" s="317"/>
    </row>
    <row r="32" spans="1:14" ht="16.5" customHeight="1">
      <c r="A32" s="996"/>
      <c r="B32" s="999"/>
      <c r="C32" s="1002"/>
      <c r="D32" s="1002"/>
      <c r="E32" s="1002"/>
      <c r="F32" s="1002"/>
      <c r="G32" s="60" t="s">
        <v>704</v>
      </c>
      <c r="H32" s="327"/>
      <c r="I32" s="316"/>
      <c r="J32" s="316"/>
      <c r="K32" s="438"/>
      <c r="L32" s="316"/>
      <c r="M32" s="438"/>
      <c r="N32" s="317"/>
    </row>
    <row r="33" spans="1:14" ht="16.5" customHeight="1" thickBot="1">
      <c r="A33" s="996"/>
      <c r="B33" s="999"/>
      <c r="C33" s="1002"/>
      <c r="D33" s="1002"/>
      <c r="E33" s="1002"/>
      <c r="F33" s="1002"/>
      <c r="G33" s="238" t="s">
        <v>23</v>
      </c>
      <c r="H33" s="332"/>
      <c r="I33" s="318"/>
      <c r="J33" s="318"/>
      <c r="K33" s="318"/>
      <c r="L33" s="318"/>
      <c r="M33" s="439"/>
      <c r="N33" s="321"/>
    </row>
    <row r="34" spans="1:255" s="36" customFormat="1" ht="16.5" customHeight="1" thickBot="1">
      <c r="A34" s="997"/>
      <c r="B34" s="1000"/>
      <c r="C34" s="1003"/>
      <c r="D34" s="1003"/>
      <c r="E34" s="1003"/>
      <c r="F34" s="1003"/>
      <c r="G34" s="440" t="s">
        <v>565</v>
      </c>
      <c r="H34" s="328"/>
      <c r="I34" s="318"/>
      <c r="J34" s="318"/>
      <c r="K34" s="322"/>
      <c r="L34" s="322"/>
      <c r="M34" s="441"/>
      <c r="N34" s="442"/>
      <c r="O34" s="436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  <c r="FE34" s="21"/>
      <c r="FF34" s="21"/>
      <c r="FG34" s="21"/>
      <c r="FH34" s="21"/>
      <c r="FI34" s="21"/>
      <c r="FJ34" s="21"/>
      <c r="FK34" s="21"/>
      <c r="FL34" s="21"/>
      <c r="FM34" s="21"/>
      <c r="FN34" s="21"/>
      <c r="FO34" s="21"/>
      <c r="FP34" s="21"/>
      <c r="FQ34" s="21"/>
      <c r="FR34" s="21"/>
      <c r="FS34" s="21"/>
      <c r="FT34" s="21"/>
      <c r="FU34" s="21"/>
      <c r="FV34" s="21"/>
      <c r="FW34" s="21"/>
      <c r="FX34" s="21"/>
      <c r="FY34" s="21"/>
      <c r="FZ34" s="21"/>
      <c r="GA34" s="21"/>
      <c r="GB34" s="21"/>
      <c r="GC34" s="21"/>
      <c r="GD34" s="21"/>
      <c r="GE34" s="21"/>
      <c r="GF34" s="21"/>
      <c r="GG34" s="21"/>
      <c r="GH34" s="21"/>
      <c r="GI34" s="21"/>
      <c r="GJ34" s="21"/>
      <c r="GK34" s="21"/>
      <c r="GL34" s="21"/>
      <c r="GM34" s="21"/>
      <c r="GN34" s="21"/>
      <c r="GO34" s="21"/>
      <c r="GP34" s="21"/>
      <c r="GQ34" s="21"/>
      <c r="GR34" s="21"/>
      <c r="GS34" s="21"/>
      <c r="GT34" s="21"/>
      <c r="GU34" s="21"/>
      <c r="GV34" s="21"/>
      <c r="GW34" s="21"/>
      <c r="GX34" s="21"/>
      <c r="GY34" s="21"/>
      <c r="GZ34" s="21"/>
      <c r="HA34" s="21"/>
      <c r="HB34" s="21"/>
      <c r="HC34" s="21"/>
      <c r="HD34" s="21"/>
      <c r="HE34" s="21"/>
      <c r="HF34" s="21"/>
      <c r="HG34" s="21"/>
      <c r="HH34" s="21"/>
      <c r="HI34" s="21"/>
      <c r="HJ34" s="21"/>
      <c r="HK34" s="21"/>
      <c r="HL34" s="21"/>
      <c r="HM34" s="21"/>
      <c r="HN34" s="21"/>
      <c r="HO34" s="21"/>
      <c r="HP34" s="21"/>
      <c r="HQ34" s="21"/>
      <c r="HR34" s="21"/>
      <c r="HS34" s="21"/>
      <c r="HT34" s="21"/>
      <c r="HU34" s="21"/>
      <c r="HV34" s="21"/>
      <c r="HW34" s="21"/>
      <c r="HX34" s="21"/>
      <c r="HY34" s="21"/>
      <c r="HZ34" s="21"/>
      <c r="IA34" s="21"/>
      <c r="IB34" s="21"/>
      <c r="IC34" s="21"/>
      <c r="ID34" s="21"/>
      <c r="IE34" s="21"/>
      <c r="IF34" s="21"/>
      <c r="IG34" s="21"/>
      <c r="IH34" s="21"/>
      <c r="II34" s="21"/>
      <c r="IJ34" s="21"/>
      <c r="IK34" s="21"/>
      <c r="IL34" s="21"/>
      <c r="IM34" s="21"/>
      <c r="IN34" s="21"/>
      <c r="IO34" s="21"/>
      <c r="IP34" s="21"/>
      <c r="IQ34" s="21"/>
      <c r="IR34" s="21"/>
      <c r="IS34" s="21"/>
      <c r="IT34" s="21"/>
      <c r="IU34" s="21"/>
    </row>
    <row r="35" spans="1:255" s="36" customFormat="1" ht="38.25" customHeight="1" thickBot="1">
      <c r="A35" s="994" t="s">
        <v>749</v>
      </c>
      <c r="B35" s="994"/>
      <c r="C35" s="994"/>
      <c r="D35" s="994"/>
      <c r="E35" s="443"/>
      <c r="F35" s="444"/>
      <c r="G35" s="447"/>
      <c r="H35" s="445"/>
      <c r="I35" s="445"/>
      <c r="J35" s="445"/>
      <c r="K35" s="445"/>
      <c r="L35" s="445"/>
      <c r="M35" s="445"/>
      <c r="N35" s="446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1"/>
      <c r="EC35" s="21"/>
      <c r="ED35" s="21"/>
      <c r="EE35" s="21"/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1"/>
      <c r="ER35" s="21"/>
      <c r="ES35" s="21"/>
      <c r="ET35" s="21"/>
      <c r="EU35" s="21"/>
      <c r="EV35" s="21"/>
      <c r="EW35" s="21"/>
      <c r="EX35" s="21"/>
      <c r="EY35" s="21"/>
      <c r="EZ35" s="21"/>
      <c r="FA35" s="21"/>
      <c r="FB35" s="21"/>
      <c r="FC35" s="21"/>
      <c r="FD35" s="21"/>
      <c r="FE35" s="21"/>
      <c r="FF35" s="21"/>
      <c r="FG35" s="21"/>
      <c r="FH35" s="21"/>
      <c r="FI35" s="21"/>
      <c r="FJ35" s="21"/>
      <c r="FK35" s="21"/>
      <c r="FL35" s="21"/>
      <c r="FM35" s="21"/>
      <c r="FN35" s="21"/>
      <c r="FO35" s="21"/>
      <c r="FP35" s="21"/>
      <c r="FQ35" s="21"/>
      <c r="FR35" s="21"/>
      <c r="FS35" s="21"/>
      <c r="FT35" s="21"/>
      <c r="FU35" s="21"/>
      <c r="FV35" s="21"/>
      <c r="FW35" s="21"/>
      <c r="FX35" s="21"/>
      <c r="FY35" s="21"/>
      <c r="FZ35" s="21"/>
      <c r="GA35" s="21"/>
      <c r="GB35" s="21"/>
      <c r="GC35" s="21"/>
      <c r="GD35" s="21"/>
      <c r="GE35" s="21"/>
      <c r="GF35" s="21"/>
      <c r="GG35" s="21"/>
      <c r="GH35" s="21"/>
      <c r="GI35" s="21"/>
      <c r="GJ35" s="21"/>
      <c r="GK35" s="21"/>
      <c r="GL35" s="21"/>
      <c r="GM35" s="21"/>
      <c r="GN35" s="21"/>
      <c r="GO35" s="21"/>
      <c r="GP35" s="21"/>
      <c r="GQ35" s="21"/>
      <c r="GR35" s="21"/>
      <c r="GS35" s="21"/>
      <c r="GT35" s="21"/>
      <c r="GU35" s="21"/>
      <c r="GV35" s="21"/>
      <c r="GW35" s="21"/>
      <c r="GX35" s="21"/>
      <c r="GY35" s="21"/>
      <c r="GZ35" s="21"/>
      <c r="HA35" s="21"/>
      <c r="HB35" s="21"/>
      <c r="HC35" s="21"/>
      <c r="HD35" s="21"/>
      <c r="HE35" s="21"/>
      <c r="HF35" s="21"/>
      <c r="HG35" s="21"/>
      <c r="HH35" s="21"/>
      <c r="HI35" s="21"/>
      <c r="HJ35" s="21"/>
      <c r="HK35" s="21"/>
      <c r="HL35" s="21"/>
      <c r="HM35" s="21"/>
      <c r="HN35" s="21"/>
      <c r="HO35" s="21"/>
      <c r="HP35" s="21"/>
      <c r="HQ35" s="21"/>
      <c r="HR35" s="21"/>
      <c r="HS35" s="21"/>
      <c r="HT35" s="21"/>
      <c r="HU35" s="21"/>
      <c r="HV35" s="21"/>
      <c r="HW35" s="21"/>
      <c r="HX35" s="21"/>
      <c r="HY35" s="21"/>
      <c r="HZ35" s="21"/>
      <c r="IA35" s="21"/>
      <c r="IB35" s="21"/>
      <c r="IC35" s="21"/>
      <c r="ID35" s="21"/>
      <c r="IE35" s="21"/>
      <c r="IF35" s="21"/>
      <c r="IG35" s="21"/>
      <c r="IH35" s="21"/>
      <c r="II35" s="21"/>
      <c r="IJ35" s="21"/>
      <c r="IK35" s="21"/>
      <c r="IL35" s="21"/>
      <c r="IM35" s="21"/>
      <c r="IN35" s="21"/>
      <c r="IO35" s="21"/>
      <c r="IP35" s="21"/>
      <c r="IQ35" s="21"/>
      <c r="IR35" s="21"/>
      <c r="IS35" s="21"/>
      <c r="IT35" s="21"/>
      <c r="IU35" s="21"/>
    </row>
    <row r="36" spans="1:255" s="36" customFormat="1" ht="24.75" customHeight="1">
      <c r="A36" s="64"/>
      <c r="B36" s="64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21"/>
      <c r="GM36" s="21"/>
      <c r="GN36" s="21"/>
      <c r="GO36" s="21"/>
      <c r="GP36" s="21"/>
      <c r="GQ36" s="21"/>
      <c r="GR36" s="21"/>
      <c r="GS36" s="21"/>
      <c r="GT36" s="21"/>
      <c r="GU36" s="21"/>
      <c r="GV36" s="21"/>
      <c r="GW36" s="21"/>
      <c r="GX36" s="21"/>
      <c r="GY36" s="21"/>
      <c r="GZ36" s="21"/>
      <c r="HA36" s="21"/>
      <c r="HB36" s="21"/>
      <c r="HC36" s="21"/>
      <c r="HD36" s="21"/>
      <c r="HE36" s="21"/>
      <c r="HF36" s="21"/>
      <c r="HG36" s="21"/>
      <c r="HH36" s="21"/>
      <c r="HI36" s="21"/>
      <c r="HJ36" s="21"/>
      <c r="HK36" s="21"/>
      <c r="HL36" s="21"/>
      <c r="HM36" s="21"/>
      <c r="HN36" s="21"/>
      <c r="HO36" s="21"/>
      <c r="HP36" s="21"/>
      <c r="HQ36" s="21"/>
      <c r="HR36" s="21"/>
      <c r="HS36" s="21"/>
      <c r="HT36" s="21"/>
      <c r="HU36" s="21"/>
      <c r="HV36" s="21"/>
      <c r="HW36" s="21"/>
      <c r="HX36" s="21"/>
      <c r="HY36" s="21"/>
      <c r="HZ36" s="21"/>
      <c r="IA36" s="21"/>
      <c r="IB36" s="21"/>
      <c r="IC36" s="21"/>
      <c r="ID36" s="21"/>
      <c r="IE36" s="21"/>
      <c r="IF36" s="21"/>
      <c r="IG36" s="21"/>
      <c r="IH36" s="21"/>
      <c r="II36" s="21"/>
      <c r="IJ36" s="21"/>
      <c r="IK36" s="21"/>
      <c r="IL36" s="21"/>
      <c r="IM36" s="21"/>
      <c r="IN36" s="21"/>
      <c r="IO36" s="21"/>
      <c r="IP36" s="21"/>
      <c r="IQ36" s="21"/>
      <c r="IR36" s="21"/>
      <c r="IS36" s="21"/>
      <c r="IT36" s="21"/>
      <c r="IU36" s="21"/>
    </row>
    <row r="37" spans="1:255" s="36" customFormat="1" ht="24.75" customHeight="1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1"/>
      <c r="ED37" s="21"/>
      <c r="EE37" s="21"/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1"/>
      <c r="EQ37" s="21"/>
      <c r="ER37" s="21"/>
      <c r="ES37" s="21"/>
      <c r="ET37" s="21"/>
      <c r="EU37" s="21"/>
      <c r="EV37" s="21"/>
      <c r="EW37" s="21"/>
      <c r="EX37" s="21"/>
      <c r="EY37" s="21"/>
      <c r="EZ37" s="21"/>
      <c r="FA37" s="21"/>
      <c r="FB37" s="21"/>
      <c r="FC37" s="21"/>
      <c r="FD37" s="21"/>
      <c r="FE37" s="21"/>
      <c r="FF37" s="21"/>
      <c r="FG37" s="21"/>
      <c r="FH37" s="21"/>
      <c r="FI37" s="21"/>
      <c r="FJ37" s="21"/>
      <c r="FK37" s="21"/>
      <c r="FL37" s="21"/>
      <c r="FM37" s="21"/>
      <c r="FN37" s="21"/>
      <c r="FO37" s="21"/>
      <c r="FP37" s="21"/>
      <c r="FQ37" s="21"/>
      <c r="FR37" s="21"/>
      <c r="FS37" s="21"/>
      <c r="FT37" s="21"/>
      <c r="FU37" s="21"/>
      <c r="FV37" s="21"/>
      <c r="FW37" s="21"/>
      <c r="FX37" s="21"/>
      <c r="FY37" s="21"/>
      <c r="FZ37" s="21"/>
      <c r="GA37" s="21"/>
      <c r="GB37" s="21"/>
      <c r="GC37" s="21"/>
      <c r="GD37" s="21"/>
      <c r="GE37" s="21"/>
      <c r="GF37" s="21"/>
      <c r="GG37" s="21"/>
      <c r="GH37" s="21"/>
      <c r="GI37" s="21"/>
      <c r="GJ37" s="21"/>
      <c r="GK37" s="21"/>
      <c r="GL37" s="21"/>
      <c r="GM37" s="21"/>
      <c r="GN37" s="21"/>
      <c r="GO37" s="21"/>
      <c r="GP37" s="21"/>
      <c r="GQ37" s="21"/>
      <c r="GR37" s="21"/>
      <c r="GS37" s="21"/>
      <c r="GT37" s="21"/>
      <c r="GU37" s="21"/>
      <c r="GV37" s="21"/>
      <c r="GW37" s="21"/>
      <c r="GX37" s="21"/>
      <c r="GY37" s="21"/>
      <c r="GZ37" s="21"/>
      <c r="HA37" s="21"/>
      <c r="HB37" s="21"/>
      <c r="HC37" s="21"/>
      <c r="HD37" s="21"/>
      <c r="HE37" s="21"/>
      <c r="HF37" s="21"/>
      <c r="HG37" s="21"/>
      <c r="HH37" s="21"/>
      <c r="HI37" s="21"/>
      <c r="HJ37" s="21"/>
      <c r="HK37" s="21"/>
      <c r="HL37" s="21"/>
      <c r="HM37" s="21"/>
      <c r="HN37" s="21"/>
      <c r="HO37" s="21"/>
      <c r="HP37" s="21"/>
      <c r="HQ37" s="21"/>
      <c r="HR37" s="21"/>
      <c r="HS37" s="21"/>
      <c r="HT37" s="21"/>
      <c r="HU37" s="21"/>
      <c r="HV37" s="21"/>
      <c r="HW37" s="21"/>
      <c r="HX37" s="21"/>
      <c r="HY37" s="21"/>
      <c r="HZ37" s="21"/>
      <c r="IA37" s="21"/>
      <c r="IB37" s="21"/>
      <c r="IC37" s="21"/>
      <c r="ID37" s="21"/>
      <c r="IE37" s="21"/>
      <c r="IF37" s="21"/>
      <c r="IG37" s="21"/>
      <c r="IH37" s="21"/>
      <c r="II37" s="21"/>
      <c r="IJ37" s="21"/>
      <c r="IK37" s="21"/>
      <c r="IL37" s="21"/>
      <c r="IM37" s="21"/>
      <c r="IN37" s="21"/>
      <c r="IO37" s="21"/>
      <c r="IP37" s="21"/>
      <c r="IQ37" s="21"/>
      <c r="IR37" s="21"/>
      <c r="IS37" s="21"/>
      <c r="IT37" s="21"/>
      <c r="IU37" s="21"/>
    </row>
    <row r="38" spans="1:255" s="36" customFormat="1" ht="24.75" customHeight="1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1"/>
      <c r="DQ38" s="21"/>
      <c r="DR38" s="21"/>
      <c r="DS38" s="21"/>
      <c r="DT38" s="21"/>
      <c r="DU38" s="21"/>
      <c r="DV38" s="21"/>
      <c r="DW38" s="21"/>
      <c r="DX38" s="21"/>
      <c r="DY38" s="21"/>
      <c r="DZ38" s="21"/>
      <c r="EA38" s="21"/>
      <c r="EB38" s="21"/>
      <c r="EC38" s="21"/>
      <c r="ED38" s="21"/>
      <c r="EE38" s="21"/>
      <c r="EF38" s="21"/>
      <c r="EG38" s="21"/>
      <c r="EH38" s="21"/>
      <c r="EI38" s="21"/>
      <c r="EJ38" s="21"/>
      <c r="EK38" s="21"/>
      <c r="EL38" s="21"/>
      <c r="EM38" s="21"/>
      <c r="EN38" s="21"/>
      <c r="EO38" s="21"/>
      <c r="EP38" s="21"/>
      <c r="EQ38" s="21"/>
      <c r="ER38" s="21"/>
      <c r="ES38" s="21"/>
      <c r="ET38" s="21"/>
      <c r="EU38" s="21"/>
      <c r="EV38" s="21"/>
      <c r="EW38" s="21"/>
      <c r="EX38" s="21"/>
      <c r="EY38" s="21"/>
      <c r="EZ38" s="21"/>
      <c r="FA38" s="21"/>
      <c r="FB38" s="21"/>
      <c r="FC38" s="21"/>
      <c r="FD38" s="21"/>
      <c r="FE38" s="21"/>
      <c r="FF38" s="21"/>
      <c r="FG38" s="21"/>
      <c r="FH38" s="21"/>
      <c r="FI38" s="21"/>
      <c r="FJ38" s="21"/>
      <c r="FK38" s="21"/>
      <c r="FL38" s="21"/>
      <c r="FM38" s="21"/>
      <c r="FN38" s="21"/>
      <c r="FO38" s="21"/>
      <c r="FP38" s="21"/>
      <c r="FQ38" s="21"/>
      <c r="FR38" s="21"/>
      <c r="FS38" s="21"/>
      <c r="FT38" s="21"/>
      <c r="FU38" s="21"/>
      <c r="FV38" s="21"/>
      <c r="FW38" s="21"/>
      <c r="FX38" s="21"/>
      <c r="FY38" s="21"/>
      <c r="FZ38" s="21"/>
      <c r="GA38" s="21"/>
      <c r="GB38" s="21"/>
      <c r="GC38" s="21"/>
      <c r="GD38" s="21"/>
      <c r="GE38" s="21"/>
      <c r="GF38" s="21"/>
      <c r="GG38" s="21"/>
      <c r="GH38" s="21"/>
      <c r="GI38" s="21"/>
      <c r="GJ38" s="21"/>
      <c r="GK38" s="21"/>
      <c r="GL38" s="21"/>
      <c r="GM38" s="21"/>
      <c r="GN38" s="21"/>
      <c r="GO38" s="21"/>
      <c r="GP38" s="21"/>
      <c r="GQ38" s="21"/>
      <c r="GR38" s="21"/>
      <c r="GS38" s="21"/>
      <c r="GT38" s="21"/>
      <c r="GU38" s="21"/>
      <c r="GV38" s="21"/>
      <c r="GW38" s="21"/>
      <c r="GX38" s="21"/>
      <c r="GY38" s="21"/>
      <c r="GZ38" s="21"/>
      <c r="HA38" s="21"/>
      <c r="HB38" s="21"/>
      <c r="HC38" s="21"/>
      <c r="HD38" s="21"/>
      <c r="HE38" s="21"/>
      <c r="HF38" s="21"/>
      <c r="HG38" s="21"/>
      <c r="HH38" s="21"/>
      <c r="HI38" s="21"/>
      <c r="HJ38" s="21"/>
      <c r="HK38" s="21"/>
      <c r="HL38" s="21"/>
      <c r="HM38" s="21"/>
      <c r="HN38" s="21"/>
      <c r="HO38" s="21"/>
      <c r="HP38" s="21"/>
      <c r="HQ38" s="21"/>
      <c r="HR38" s="21"/>
      <c r="HS38" s="21"/>
      <c r="HT38" s="21"/>
      <c r="HU38" s="21"/>
      <c r="HV38" s="21"/>
      <c r="HW38" s="21"/>
      <c r="HX38" s="21"/>
      <c r="HY38" s="21"/>
      <c r="HZ38" s="21"/>
      <c r="IA38" s="21"/>
      <c r="IB38" s="21"/>
      <c r="IC38" s="21"/>
      <c r="ID38" s="21"/>
      <c r="IE38" s="21"/>
      <c r="IF38" s="21"/>
      <c r="IG38" s="21"/>
      <c r="IH38" s="21"/>
      <c r="II38" s="21"/>
      <c r="IJ38" s="21"/>
      <c r="IK38" s="21"/>
      <c r="IL38" s="21"/>
      <c r="IM38" s="21"/>
      <c r="IN38" s="21"/>
      <c r="IO38" s="21"/>
      <c r="IP38" s="21"/>
      <c r="IQ38" s="21"/>
      <c r="IR38" s="21"/>
      <c r="IS38" s="21"/>
      <c r="IT38" s="21"/>
      <c r="IU38" s="21"/>
    </row>
    <row r="39" spans="1:255" s="36" customFormat="1" ht="24.75" customHeight="1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1"/>
      <c r="DD39" s="21"/>
      <c r="DE39" s="21"/>
      <c r="DF39" s="21"/>
      <c r="DG39" s="21"/>
      <c r="DH39" s="21"/>
      <c r="DI39" s="21"/>
      <c r="DJ39" s="21"/>
      <c r="DK39" s="21"/>
      <c r="DL39" s="21"/>
      <c r="DM39" s="21"/>
      <c r="DN39" s="21"/>
      <c r="DO39" s="21"/>
      <c r="DP39" s="21"/>
      <c r="DQ39" s="21"/>
      <c r="DR39" s="21"/>
      <c r="DS39" s="21"/>
      <c r="DT39" s="21"/>
      <c r="DU39" s="21"/>
      <c r="DV39" s="21"/>
      <c r="DW39" s="21"/>
      <c r="DX39" s="21"/>
      <c r="DY39" s="21"/>
      <c r="DZ39" s="21"/>
      <c r="EA39" s="21"/>
      <c r="EB39" s="21"/>
      <c r="EC39" s="21"/>
      <c r="ED39" s="21"/>
      <c r="EE39" s="21"/>
      <c r="EF39" s="21"/>
      <c r="EG39" s="21"/>
      <c r="EH39" s="21"/>
      <c r="EI39" s="21"/>
      <c r="EJ39" s="21"/>
      <c r="EK39" s="21"/>
      <c r="EL39" s="21"/>
      <c r="EM39" s="21"/>
      <c r="EN39" s="21"/>
      <c r="EO39" s="21"/>
      <c r="EP39" s="21"/>
      <c r="EQ39" s="21"/>
      <c r="ER39" s="21"/>
      <c r="ES39" s="21"/>
      <c r="ET39" s="21"/>
      <c r="EU39" s="21"/>
      <c r="EV39" s="21"/>
      <c r="EW39" s="21"/>
      <c r="EX39" s="21"/>
      <c r="EY39" s="21"/>
      <c r="EZ39" s="21"/>
      <c r="FA39" s="21"/>
      <c r="FB39" s="21"/>
      <c r="FC39" s="21"/>
      <c r="FD39" s="21"/>
      <c r="FE39" s="21"/>
      <c r="FF39" s="21"/>
      <c r="FG39" s="21"/>
      <c r="FH39" s="21"/>
      <c r="FI39" s="21"/>
      <c r="FJ39" s="21"/>
      <c r="FK39" s="21"/>
      <c r="FL39" s="21"/>
      <c r="FM39" s="21"/>
      <c r="FN39" s="21"/>
      <c r="FO39" s="21"/>
      <c r="FP39" s="21"/>
      <c r="FQ39" s="21"/>
      <c r="FR39" s="21"/>
      <c r="FS39" s="21"/>
      <c r="FT39" s="21"/>
      <c r="FU39" s="21"/>
      <c r="FV39" s="21"/>
      <c r="FW39" s="21"/>
      <c r="FX39" s="21"/>
      <c r="FY39" s="21"/>
      <c r="FZ39" s="21"/>
      <c r="GA39" s="21"/>
      <c r="GB39" s="21"/>
      <c r="GC39" s="21"/>
      <c r="GD39" s="21"/>
      <c r="GE39" s="21"/>
      <c r="GF39" s="21"/>
      <c r="GG39" s="21"/>
      <c r="GH39" s="21"/>
      <c r="GI39" s="21"/>
      <c r="GJ39" s="21"/>
      <c r="GK39" s="21"/>
      <c r="GL39" s="21"/>
      <c r="GM39" s="21"/>
      <c r="GN39" s="21"/>
      <c r="GO39" s="21"/>
      <c r="GP39" s="21"/>
      <c r="GQ39" s="21"/>
      <c r="GR39" s="21"/>
      <c r="GS39" s="21"/>
      <c r="GT39" s="21"/>
      <c r="GU39" s="21"/>
      <c r="GV39" s="21"/>
      <c r="GW39" s="21"/>
      <c r="GX39" s="21"/>
      <c r="GY39" s="21"/>
      <c r="GZ39" s="21"/>
      <c r="HA39" s="21"/>
      <c r="HB39" s="21"/>
      <c r="HC39" s="21"/>
      <c r="HD39" s="21"/>
      <c r="HE39" s="21"/>
      <c r="HF39" s="21"/>
      <c r="HG39" s="21"/>
      <c r="HH39" s="21"/>
      <c r="HI39" s="21"/>
      <c r="HJ39" s="21"/>
      <c r="HK39" s="21"/>
      <c r="HL39" s="21"/>
      <c r="HM39" s="21"/>
      <c r="HN39" s="21"/>
      <c r="HO39" s="21"/>
      <c r="HP39" s="21"/>
      <c r="HQ39" s="21"/>
      <c r="HR39" s="21"/>
      <c r="HS39" s="21"/>
      <c r="HT39" s="21"/>
      <c r="HU39" s="21"/>
      <c r="HV39" s="21"/>
      <c r="HW39" s="21"/>
      <c r="HX39" s="21"/>
      <c r="HY39" s="21"/>
      <c r="HZ39" s="21"/>
      <c r="IA39" s="21"/>
      <c r="IB39" s="21"/>
      <c r="IC39" s="21"/>
      <c r="ID39" s="21"/>
      <c r="IE39" s="21"/>
      <c r="IF39" s="21"/>
      <c r="IG39" s="21"/>
      <c r="IH39" s="21"/>
      <c r="II39" s="21"/>
      <c r="IJ39" s="21"/>
      <c r="IK39" s="21"/>
      <c r="IL39" s="21"/>
      <c r="IM39" s="21"/>
      <c r="IN39" s="21"/>
      <c r="IO39" s="21"/>
      <c r="IP39" s="21"/>
      <c r="IQ39" s="21"/>
      <c r="IR39" s="21"/>
      <c r="IS39" s="21"/>
      <c r="IT39" s="21"/>
      <c r="IU39" s="21"/>
    </row>
    <row r="40" spans="1:255" s="36" customFormat="1" ht="24.75" customHeight="1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21"/>
      <c r="DQ40" s="21"/>
      <c r="DR40" s="21"/>
      <c r="DS40" s="21"/>
      <c r="DT40" s="21"/>
      <c r="DU40" s="21"/>
      <c r="DV40" s="21"/>
      <c r="DW40" s="21"/>
      <c r="DX40" s="21"/>
      <c r="DY40" s="21"/>
      <c r="DZ40" s="21"/>
      <c r="EA40" s="21"/>
      <c r="EB40" s="21"/>
      <c r="EC40" s="21"/>
      <c r="ED40" s="21"/>
      <c r="EE40" s="21"/>
      <c r="EF40" s="21"/>
      <c r="EG40" s="21"/>
      <c r="EH40" s="21"/>
      <c r="EI40" s="21"/>
      <c r="EJ40" s="21"/>
      <c r="EK40" s="21"/>
      <c r="EL40" s="21"/>
      <c r="EM40" s="21"/>
      <c r="EN40" s="21"/>
      <c r="EO40" s="21"/>
      <c r="EP40" s="21"/>
      <c r="EQ40" s="21"/>
      <c r="ER40" s="21"/>
      <c r="ES40" s="21"/>
      <c r="ET40" s="21"/>
      <c r="EU40" s="21"/>
      <c r="EV40" s="21"/>
      <c r="EW40" s="21"/>
      <c r="EX40" s="21"/>
      <c r="EY40" s="21"/>
      <c r="EZ40" s="21"/>
      <c r="FA40" s="21"/>
      <c r="FB40" s="21"/>
      <c r="FC40" s="21"/>
      <c r="FD40" s="21"/>
      <c r="FE40" s="21"/>
      <c r="FF40" s="21"/>
      <c r="FG40" s="21"/>
      <c r="FH40" s="21"/>
      <c r="FI40" s="21"/>
      <c r="FJ40" s="21"/>
      <c r="FK40" s="21"/>
      <c r="FL40" s="21"/>
      <c r="FM40" s="21"/>
      <c r="FN40" s="21"/>
      <c r="FO40" s="21"/>
      <c r="FP40" s="21"/>
      <c r="FQ40" s="21"/>
      <c r="FR40" s="21"/>
      <c r="FS40" s="21"/>
      <c r="FT40" s="21"/>
      <c r="FU40" s="21"/>
      <c r="FV40" s="21"/>
      <c r="FW40" s="21"/>
      <c r="FX40" s="21"/>
      <c r="FY40" s="21"/>
      <c r="FZ40" s="21"/>
      <c r="GA40" s="21"/>
      <c r="GB40" s="21"/>
      <c r="GC40" s="21"/>
      <c r="GD40" s="21"/>
      <c r="GE40" s="21"/>
      <c r="GF40" s="21"/>
      <c r="GG40" s="21"/>
      <c r="GH40" s="21"/>
      <c r="GI40" s="21"/>
      <c r="GJ40" s="21"/>
      <c r="GK40" s="21"/>
      <c r="GL40" s="21"/>
      <c r="GM40" s="21"/>
      <c r="GN40" s="21"/>
      <c r="GO40" s="21"/>
      <c r="GP40" s="21"/>
      <c r="GQ40" s="21"/>
      <c r="GR40" s="21"/>
      <c r="GS40" s="21"/>
      <c r="GT40" s="21"/>
      <c r="GU40" s="21"/>
      <c r="GV40" s="21"/>
      <c r="GW40" s="21"/>
      <c r="GX40" s="21"/>
      <c r="GY40" s="21"/>
      <c r="GZ40" s="21"/>
      <c r="HA40" s="21"/>
      <c r="HB40" s="21"/>
      <c r="HC40" s="21"/>
      <c r="HD40" s="21"/>
      <c r="HE40" s="21"/>
      <c r="HF40" s="21"/>
      <c r="HG40" s="21"/>
      <c r="HH40" s="21"/>
      <c r="HI40" s="21"/>
      <c r="HJ40" s="21"/>
      <c r="HK40" s="21"/>
      <c r="HL40" s="21"/>
      <c r="HM40" s="21"/>
      <c r="HN40" s="21"/>
      <c r="HO40" s="21"/>
      <c r="HP40" s="21"/>
      <c r="HQ40" s="21"/>
      <c r="HR40" s="21"/>
      <c r="HS40" s="21"/>
      <c r="HT40" s="21"/>
      <c r="HU40" s="21"/>
      <c r="HV40" s="21"/>
      <c r="HW40" s="21"/>
      <c r="HX40" s="21"/>
      <c r="HY40" s="21"/>
      <c r="HZ40" s="21"/>
      <c r="IA40" s="21"/>
      <c r="IB40" s="21"/>
      <c r="IC40" s="21"/>
      <c r="ID40" s="21"/>
      <c r="IE40" s="21"/>
      <c r="IF40" s="21"/>
      <c r="IG40" s="21"/>
      <c r="IH40" s="21"/>
      <c r="II40" s="21"/>
      <c r="IJ40" s="21"/>
      <c r="IK40" s="21"/>
      <c r="IL40" s="21"/>
      <c r="IM40" s="21"/>
      <c r="IN40" s="21"/>
      <c r="IO40" s="21"/>
      <c r="IP40" s="21"/>
      <c r="IQ40" s="21"/>
      <c r="IR40" s="21"/>
      <c r="IS40" s="21"/>
      <c r="IT40" s="21"/>
      <c r="IU40" s="21"/>
    </row>
    <row r="41" spans="1:255" s="36" customFormat="1" ht="24.75" customHeight="1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1"/>
      <c r="DD41" s="21"/>
      <c r="DE41" s="21"/>
      <c r="DF41" s="21"/>
      <c r="DG41" s="21"/>
      <c r="DH41" s="21"/>
      <c r="DI41" s="21"/>
      <c r="DJ41" s="21"/>
      <c r="DK41" s="21"/>
      <c r="DL41" s="21"/>
      <c r="DM41" s="21"/>
      <c r="DN41" s="21"/>
      <c r="DO41" s="21"/>
      <c r="DP41" s="21"/>
      <c r="DQ41" s="21"/>
      <c r="DR41" s="21"/>
      <c r="DS41" s="21"/>
      <c r="DT41" s="21"/>
      <c r="DU41" s="21"/>
      <c r="DV41" s="21"/>
      <c r="DW41" s="21"/>
      <c r="DX41" s="21"/>
      <c r="DY41" s="21"/>
      <c r="DZ41" s="21"/>
      <c r="EA41" s="21"/>
      <c r="EB41" s="21"/>
      <c r="EC41" s="21"/>
      <c r="ED41" s="21"/>
      <c r="EE41" s="21"/>
      <c r="EF41" s="21"/>
      <c r="EG41" s="21"/>
      <c r="EH41" s="21"/>
      <c r="EI41" s="21"/>
      <c r="EJ41" s="21"/>
      <c r="EK41" s="21"/>
      <c r="EL41" s="21"/>
      <c r="EM41" s="21"/>
      <c r="EN41" s="21"/>
      <c r="EO41" s="21"/>
      <c r="EP41" s="21"/>
      <c r="EQ41" s="21"/>
      <c r="ER41" s="21"/>
      <c r="ES41" s="21"/>
      <c r="ET41" s="21"/>
      <c r="EU41" s="21"/>
      <c r="EV41" s="21"/>
      <c r="EW41" s="21"/>
      <c r="EX41" s="21"/>
      <c r="EY41" s="21"/>
      <c r="EZ41" s="21"/>
      <c r="FA41" s="21"/>
      <c r="FB41" s="21"/>
      <c r="FC41" s="21"/>
      <c r="FD41" s="21"/>
      <c r="FE41" s="21"/>
      <c r="FF41" s="21"/>
      <c r="FG41" s="21"/>
      <c r="FH41" s="21"/>
      <c r="FI41" s="21"/>
      <c r="FJ41" s="21"/>
      <c r="FK41" s="21"/>
      <c r="FL41" s="21"/>
      <c r="FM41" s="21"/>
      <c r="FN41" s="21"/>
      <c r="FO41" s="21"/>
      <c r="FP41" s="21"/>
      <c r="FQ41" s="21"/>
      <c r="FR41" s="21"/>
      <c r="FS41" s="21"/>
      <c r="FT41" s="21"/>
      <c r="FU41" s="21"/>
      <c r="FV41" s="21"/>
      <c r="FW41" s="21"/>
      <c r="FX41" s="21"/>
      <c r="FY41" s="21"/>
      <c r="FZ41" s="21"/>
      <c r="GA41" s="21"/>
      <c r="GB41" s="21"/>
      <c r="GC41" s="21"/>
      <c r="GD41" s="21"/>
      <c r="GE41" s="21"/>
      <c r="GF41" s="21"/>
      <c r="GG41" s="21"/>
      <c r="GH41" s="21"/>
      <c r="GI41" s="21"/>
      <c r="GJ41" s="21"/>
      <c r="GK41" s="21"/>
      <c r="GL41" s="21"/>
      <c r="GM41" s="21"/>
      <c r="GN41" s="21"/>
      <c r="GO41" s="21"/>
      <c r="GP41" s="21"/>
      <c r="GQ41" s="21"/>
      <c r="GR41" s="21"/>
      <c r="GS41" s="21"/>
      <c r="GT41" s="21"/>
      <c r="GU41" s="21"/>
      <c r="GV41" s="21"/>
      <c r="GW41" s="21"/>
      <c r="GX41" s="21"/>
      <c r="GY41" s="21"/>
      <c r="GZ41" s="21"/>
      <c r="HA41" s="21"/>
      <c r="HB41" s="21"/>
      <c r="HC41" s="21"/>
      <c r="HD41" s="21"/>
      <c r="HE41" s="21"/>
      <c r="HF41" s="21"/>
      <c r="HG41" s="21"/>
      <c r="HH41" s="21"/>
      <c r="HI41" s="21"/>
      <c r="HJ41" s="21"/>
      <c r="HK41" s="21"/>
      <c r="HL41" s="21"/>
      <c r="HM41" s="21"/>
      <c r="HN41" s="21"/>
      <c r="HO41" s="21"/>
      <c r="HP41" s="21"/>
      <c r="HQ41" s="21"/>
      <c r="HR41" s="21"/>
      <c r="HS41" s="21"/>
      <c r="HT41" s="21"/>
      <c r="HU41" s="21"/>
      <c r="HV41" s="21"/>
      <c r="HW41" s="21"/>
      <c r="HX41" s="21"/>
      <c r="HY41" s="21"/>
      <c r="HZ41" s="21"/>
      <c r="IA41" s="21"/>
      <c r="IB41" s="21"/>
      <c r="IC41" s="21"/>
      <c r="ID41" s="21"/>
      <c r="IE41" s="21"/>
      <c r="IF41" s="21"/>
      <c r="IG41" s="21"/>
      <c r="IH41" s="21"/>
      <c r="II41" s="21"/>
      <c r="IJ41" s="21"/>
      <c r="IK41" s="21"/>
      <c r="IL41" s="21"/>
      <c r="IM41" s="21"/>
      <c r="IN41" s="21"/>
      <c r="IO41" s="21"/>
      <c r="IP41" s="21"/>
      <c r="IQ41" s="21"/>
      <c r="IR41" s="21"/>
      <c r="IS41" s="21"/>
      <c r="IT41" s="21"/>
      <c r="IU41" s="21"/>
    </row>
    <row r="42" spans="1:255" s="36" customFormat="1" ht="24.75" customHeight="1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21"/>
      <c r="DH42" s="21"/>
      <c r="DI42" s="21"/>
      <c r="DJ42" s="21"/>
      <c r="DK42" s="21"/>
      <c r="DL42" s="21"/>
      <c r="DM42" s="21"/>
      <c r="DN42" s="21"/>
      <c r="DO42" s="21"/>
      <c r="DP42" s="21"/>
      <c r="DQ42" s="21"/>
      <c r="DR42" s="21"/>
      <c r="DS42" s="21"/>
      <c r="DT42" s="21"/>
      <c r="DU42" s="21"/>
      <c r="DV42" s="21"/>
      <c r="DW42" s="21"/>
      <c r="DX42" s="21"/>
      <c r="DY42" s="21"/>
      <c r="DZ42" s="21"/>
      <c r="EA42" s="21"/>
      <c r="EB42" s="21"/>
      <c r="EC42" s="21"/>
      <c r="ED42" s="21"/>
      <c r="EE42" s="21"/>
      <c r="EF42" s="21"/>
      <c r="EG42" s="21"/>
      <c r="EH42" s="21"/>
      <c r="EI42" s="21"/>
      <c r="EJ42" s="21"/>
      <c r="EK42" s="21"/>
      <c r="EL42" s="21"/>
      <c r="EM42" s="21"/>
      <c r="EN42" s="21"/>
      <c r="EO42" s="21"/>
      <c r="EP42" s="21"/>
      <c r="EQ42" s="21"/>
      <c r="ER42" s="21"/>
      <c r="ES42" s="21"/>
      <c r="ET42" s="21"/>
      <c r="EU42" s="21"/>
      <c r="EV42" s="21"/>
      <c r="EW42" s="21"/>
      <c r="EX42" s="21"/>
      <c r="EY42" s="21"/>
      <c r="EZ42" s="21"/>
      <c r="FA42" s="21"/>
      <c r="FB42" s="21"/>
      <c r="FC42" s="21"/>
      <c r="FD42" s="21"/>
      <c r="FE42" s="21"/>
      <c r="FF42" s="21"/>
      <c r="FG42" s="21"/>
      <c r="FH42" s="21"/>
      <c r="FI42" s="21"/>
      <c r="FJ42" s="21"/>
      <c r="FK42" s="21"/>
      <c r="FL42" s="21"/>
      <c r="FM42" s="21"/>
      <c r="FN42" s="21"/>
      <c r="FO42" s="21"/>
      <c r="FP42" s="21"/>
      <c r="FQ42" s="21"/>
      <c r="FR42" s="21"/>
      <c r="FS42" s="21"/>
      <c r="FT42" s="21"/>
      <c r="FU42" s="21"/>
      <c r="FV42" s="21"/>
      <c r="FW42" s="21"/>
      <c r="FX42" s="21"/>
      <c r="FY42" s="21"/>
      <c r="FZ42" s="21"/>
      <c r="GA42" s="21"/>
      <c r="GB42" s="21"/>
      <c r="GC42" s="21"/>
      <c r="GD42" s="21"/>
      <c r="GE42" s="21"/>
      <c r="GF42" s="21"/>
      <c r="GG42" s="21"/>
      <c r="GH42" s="21"/>
      <c r="GI42" s="21"/>
      <c r="GJ42" s="21"/>
      <c r="GK42" s="21"/>
      <c r="GL42" s="21"/>
      <c r="GM42" s="21"/>
      <c r="GN42" s="21"/>
      <c r="GO42" s="21"/>
      <c r="GP42" s="21"/>
      <c r="GQ42" s="21"/>
      <c r="GR42" s="21"/>
      <c r="GS42" s="21"/>
      <c r="GT42" s="21"/>
      <c r="GU42" s="21"/>
      <c r="GV42" s="21"/>
      <c r="GW42" s="21"/>
      <c r="GX42" s="21"/>
      <c r="GY42" s="21"/>
      <c r="GZ42" s="21"/>
      <c r="HA42" s="21"/>
      <c r="HB42" s="21"/>
      <c r="HC42" s="21"/>
      <c r="HD42" s="21"/>
      <c r="HE42" s="21"/>
      <c r="HF42" s="21"/>
      <c r="HG42" s="21"/>
      <c r="HH42" s="21"/>
      <c r="HI42" s="21"/>
      <c r="HJ42" s="21"/>
      <c r="HK42" s="21"/>
      <c r="HL42" s="21"/>
      <c r="HM42" s="21"/>
      <c r="HN42" s="21"/>
      <c r="HO42" s="21"/>
      <c r="HP42" s="21"/>
      <c r="HQ42" s="21"/>
      <c r="HR42" s="21"/>
      <c r="HS42" s="21"/>
      <c r="HT42" s="21"/>
      <c r="HU42" s="21"/>
      <c r="HV42" s="21"/>
      <c r="HW42" s="21"/>
      <c r="HX42" s="21"/>
      <c r="HY42" s="21"/>
      <c r="HZ42" s="21"/>
      <c r="IA42" s="21"/>
      <c r="IB42" s="21"/>
      <c r="IC42" s="21"/>
      <c r="ID42" s="21"/>
      <c r="IE42" s="21"/>
      <c r="IF42" s="21"/>
      <c r="IG42" s="21"/>
      <c r="IH42" s="21"/>
      <c r="II42" s="21"/>
      <c r="IJ42" s="21"/>
      <c r="IK42" s="21"/>
      <c r="IL42" s="21"/>
      <c r="IM42" s="21"/>
      <c r="IN42" s="21"/>
      <c r="IO42" s="21"/>
      <c r="IP42" s="21"/>
      <c r="IQ42" s="21"/>
      <c r="IR42" s="21"/>
      <c r="IS42" s="21"/>
      <c r="IT42" s="21"/>
      <c r="IU42" s="21"/>
    </row>
    <row r="43" spans="1:255" s="36" customFormat="1" ht="24.75" customHeight="1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1"/>
      <c r="DD43" s="21"/>
      <c r="DE43" s="21"/>
      <c r="DF43" s="21"/>
      <c r="DG43" s="21"/>
      <c r="DH43" s="21"/>
      <c r="DI43" s="21"/>
      <c r="DJ43" s="21"/>
      <c r="DK43" s="21"/>
      <c r="DL43" s="21"/>
      <c r="DM43" s="21"/>
      <c r="DN43" s="21"/>
      <c r="DO43" s="21"/>
      <c r="DP43" s="21"/>
      <c r="DQ43" s="21"/>
      <c r="DR43" s="21"/>
      <c r="DS43" s="21"/>
      <c r="DT43" s="21"/>
      <c r="DU43" s="21"/>
      <c r="DV43" s="21"/>
      <c r="DW43" s="21"/>
      <c r="DX43" s="21"/>
      <c r="DY43" s="21"/>
      <c r="DZ43" s="21"/>
      <c r="EA43" s="21"/>
      <c r="EB43" s="21"/>
      <c r="EC43" s="21"/>
      <c r="ED43" s="21"/>
      <c r="EE43" s="21"/>
      <c r="EF43" s="21"/>
      <c r="EG43" s="21"/>
      <c r="EH43" s="21"/>
      <c r="EI43" s="21"/>
      <c r="EJ43" s="21"/>
      <c r="EK43" s="21"/>
      <c r="EL43" s="21"/>
      <c r="EM43" s="21"/>
      <c r="EN43" s="21"/>
      <c r="EO43" s="21"/>
      <c r="EP43" s="21"/>
      <c r="EQ43" s="21"/>
      <c r="ER43" s="21"/>
      <c r="ES43" s="21"/>
      <c r="ET43" s="21"/>
      <c r="EU43" s="21"/>
      <c r="EV43" s="21"/>
      <c r="EW43" s="21"/>
      <c r="EX43" s="21"/>
      <c r="EY43" s="21"/>
      <c r="EZ43" s="21"/>
      <c r="FA43" s="21"/>
      <c r="FB43" s="21"/>
      <c r="FC43" s="21"/>
      <c r="FD43" s="21"/>
      <c r="FE43" s="21"/>
      <c r="FF43" s="21"/>
      <c r="FG43" s="21"/>
      <c r="FH43" s="21"/>
      <c r="FI43" s="21"/>
      <c r="FJ43" s="21"/>
      <c r="FK43" s="21"/>
      <c r="FL43" s="21"/>
      <c r="FM43" s="21"/>
      <c r="FN43" s="21"/>
      <c r="FO43" s="21"/>
      <c r="FP43" s="21"/>
      <c r="FQ43" s="21"/>
      <c r="FR43" s="21"/>
      <c r="FS43" s="21"/>
      <c r="FT43" s="21"/>
      <c r="FU43" s="21"/>
      <c r="FV43" s="21"/>
      <c r="FW43" s="21"/>
      <c r="FX43" s="21"/>
      <c r="FY43" s="21"/>
      <c r="FZ43" s="21"/>
      <c r="GA43" s="21"/>
      <c r="GB43" s="21"/>
      <c r="GC43" s="21"/>
      <c r="GD43" s="21"/>
      <c r="GE43" s="21"/>
      <c r="GF43" s="21"/>
      <c r="GG43" s="21"/>
      <c r="GH43" s="21"/>
      <c r="GI43" s="21"/>
      <c r="GJ43" s="21"/>
      <c r="GK43" s="21"/>
      <c r="GL43" s="21"/>
      <c r="GM43" s="21"/>
      <c r="GN43" s="21"/>
      <c r="GO43" s="21"/>
      <c r="GP43" s="21"/>
      <c r="GQ43" s="21"/>
      <c r="GR43" s="21"/>
      <c r="GS43" s="21"/>
      <c r="GT43" s="21"/>
      <c r="GU43" s="21"/>
      <c r="GV43" s="21"/>
      <c r="GW43" s="21"/>
      <c r="GX43" s="21"/>
      <c r="GY43" s="21"/>
      <c r="GZ43" s="21"/>
      <c r="HA43" s="21"/>
      <c r="HB43" s="21"/>
      <c r="HC43" s="21"/>
      <c r="HD43" s="21"/>
      <c r="HE43" s="21"/>
      <c r="HF43" s="21"/>
      <c r="HG43" s="21"/>
      <c r="HH43" s="21"/>
      <c r="HI43" s="21"/>
      <c r="HJ43" s="21"/>
      <c r="HK43" s="21"/>
      <c r="HL43" s="21"/>
      <c r="HM43" s="21"/>
      <c r="HN43" s="21"/>
      <c r="HO43" s="21"/>
      <c r="HP43" s="21"/>
      <c r="HQ43" s="21"/>
      <c r="HR43" s="21"/>
      <c r="HS43" s="21"/>
      <c r="HT43" s="21"/>
      <c r="HU43" s="21"/>
      <c r="HV43" s="21"/>
      <c r="HW43" s="21"/>
      <c r="HX43" s="21"/>
      <c r="HY43" s="21"/>
      <c r="HZ43" s="21"/>
      <c r="IA43" s="21"/>
      <c r="IB43" s="21"/>
      <c r="IC43" s="21"/>
      <c r="ID43" s="21"/>
      <c r="IE43" s="21"/>
      <c r="IF43" s="21"/>
      <c r="IG43" s="21"/>
      <c r="IH43" s="21"/>
      <c r="II43" s="21"/>
      <c r="IJ43" s="21"/>
      <c r="IK43" s="21"/>
      <c r="IL43" s="21"/>
      <c r="IM43" s="21"/>
      <c r="IN43" s="21"/>
      <c r="IO43" s="21"/>
      <c r="IP43" s="21"/>
      <c r="IQ43" s="21"/>
      <c r="IR43" s="21"/>
      <c r="IS43" s="21"/>
      <c r="IT43" s="21"/>
      <c r="IU43" s="21"/>
    </row>
    <row r="44" ht="19.5" customHeight="1"/>
    <row r="45" ht="19.5" customHeight="1"/>
    <row r="46" ht="19.5" customHeight="1"/>
  </sheetData>
  <sheetProtection/>
  <mergeCells count="43">
    <mergeCell ref="M8:M9"/>
    <mergeCell ref="N8:N9"/>
    <mergeCell ref="A10:A14"/>
    <mergeCell ref="B10:B14"/>
    <mergeCell ref="C10:C14"/>
    <mergeCell ref="D10:D14"/>
    <mergeCell ref="E10:E14"/>
    <mergeCell ref="F10:F14"/>
    <mergeCell ref="A5:N5"/>
    <mergeCell ref="A8:A9"/>
    <mergeCell ref="B8:B9"/>
    <mergeCell ref="C8:C9"/>
    <mergeCell ref="D8:D9"/>
    <mergeCell ref="E8:E9"/>
    <mergeCell ref="F8:F9"/>
    <mergeCell ref="G8:G9"/>
    <mergeCell ref="H8:H9"/>
    <mergeCell ref="I8:L8"/>
    <mergeCell ref="A15:A19"/>
    <mergeCell ref="B15:B19"/>
    <mergeCell ref="C15:C19"/>
    <mergeCell ref="D15:D19"/>
    <mergeCell ref="E15:E19"/>
    <mergeCell ref="F15:F19"/>
    <mergeCell ref="A20:A24"/>
    <mergeCell ref="B20:B24"/>
    <mergeCell ref="C20:C24"/>
    <mergeCell ref="D20:D24"/>
    <mergeCell ref="E20:E24"/>
    <mergeCell ref="F20:F24"/>
    <mergeCell ref="F30:F34"/>
    <mergeCell ref="A25:A29"/>
    <mergeCell ref="B25:B29"/>
    <mergeCell ref="C25:C29"/>
    <mergeCell ref="D25:D29"/>
    <mergeCell ref="E25:E29"/>
    <mergeCell ref="F25:F29"/>
    <mergeCell ref="A35:D35"/>
    <mergeCell ref="A30:A34"/>
    <mergeCell ref="B30:B34"/>
    <mergeCell ref="C30:C34"/>
    <mergeCell ref="D30:D34"/>
    <mergeCell ref="E30:E34"/>
  </mergeCells>
  <conditionalFormatting sqref="M34">
    <cfRule type="expression" priority="1" dxfId="0" stopIfTrue="1">
      <formula>$I$2&gt;0</formula>
    </cfRule>
  </conditionalFormatting>
  <conditionalFormatting sqref="M10:M14">
    <cfRule type="expression" priority="33" dxfId="0" stopIfTrue="1">
      <formula>$I$2&gt;0</formula>
    </cfRule>
  </conditionalFormatting>
  <conditionalFormatting sqref="N10:N14">
    <cfRule type="expression" priority="34" dxfId="0" stopIfTrue="1">
      <formula>$M$2&gt;0</formula>
    </cfRule>
  </conditionalFormatting>
  <conditionalFormatting sqref="N10:N14">
    <cfRule type="expression" priority="35" dxfId="0" stopIfTrue="1">
      <formula>$N$2&gt;0</formula>
    </cfRule>
  </conditionalFormatting>
  <conditionalFormatting sqref="M10:M14">
    <cfRule type="expression" priority="36" dxfId="0" stopIfTrue="1">
      <formula>'Прилог 14'!#REF!&gt;0</formula>
    </cfRule>
  </conditionalFormatting>
  <conditionalFormatting sqref="M15:M18">
    <cfRule type="expression" priority="29" dxfId="0" stopIfTrue="1">
      <formula>$I$2&gt;0</formula>
    </cfRule>
  </conditionalFormatting>
  <conditionalFormatting sqref="N15:N18">
    <cfRule type="expression" priority="30" dxfId="0" stopIfTrue="1">
      <formula>$M$2&gt;0</formula>
    </cfRule>
  </conditionalFormatting>
  <conditionalFormatting sqref="N15:N18">
    <cfRule type="expression" priority="31" dxfId="0" stopIfTrue="1">
      <formula>$N$2&gt;0</formula>
    </cfRule>
  </conditionalFormatting>
  <conditionalFormatting sqref="M15:M18">
    <cfRule type="expression" priority="32" dxfId="0" stopIfTrue="1">
      <formula>'Прилог 14'!#REF!&gt;0</formula>
    </cfRule>
  </conditionalFormatting>
  <conditionalFormatting sqref="M20:M23">
    <cfRule type="expression" priority="25" dxfId="0" stopIfTrue="1">
      <formula>$I$2&gt;0</formula>
    </cfRule>
  </conditionalFormatting>
  <conditionalFormatting sqref="N20:N23">
    <cfRule type="expression" priority="26" dxfId="0" stopIfTrue="1">
      <formula>$M$2&gt;0</formula>
    </cfRule>
  </conditionalFormatting>
  <conditionalFormatting sqref="N20:N23">
    <cfRule type="expression" priority="27" dxfId="0" stopIfTrue="1">
      <formula>$N$2&gt;0</formula>
    </cfRule>
  </conditionalFormatting>
  <conditionalFormatting sqref="M20:M23">
    <cfRule type="expression" priority="28" dxfId="0" stopIfTrue="1">
      <formula>'Прилог 14'!#REF!&gt;0</formula>
    </cfRule>
  </conditionalFormatting>
  <conditionalFormatting sqref="M25:M28">
    <cfRule type="expression" priority="21" dxfId="0" stopIfTrue="1">
      <formula>$I$2&gt;0</formula>
    </cfRule>
  </conditionalFormatting>
  <conditionalFormatting sqref="N25:N28">
    <cfRule type="expression" priority="22" dxfId="0" stopIfTrue="1">
      <formula>$M$2&gt;0</formula>
    </cfRule>
  </conditionalFormatting>
  <conditionalFormatting sqref="N25:N28">
    <cfRule type="expression" priority="23" dxfId="0" stopIfTrue="1">
      <formula>$N$2&gt;0</formula>
    </cfRule>
  </conditionalFormatting>
  <conditionalFormatting sqref="M25:M28">
    <cfRule type="expression" priority="24" dxfId="0" stopIfTrue="1">
      <formula>'Прилог 14'!#REF!&gt;0</formula>
    </cfRule>
  </conditionalFormatting>
  <conditionalFormatting sqref="M30:M33">
    <cfRule type="expression" priority="17" dxfId="0" stopIfTrue="1">
      <formula>$I$2&gt;0</formula>
    </cfRule>
  </conditionalFormatting>
  <conditionalFormatting sqref="N30:N33">
    <cfRule type="expression" priority="18" dxfId="0" stopIfTrue="1">
      <formula>$M$2&gt;0</formula>
    </cfRule>
  </conditionalFormatting>
  <conditionalFormatting sqref="N30:N33">
    <cfRule type="expression" priority="19" dxfId="0" stopIfTrue="1">
      <formula>$N$2&gt;0</formula>
    </cfRule>
  </conditionalFormatting>
  <conditionalFormatting sqref="M30:M33">
    <cfRule type="expression" priority="20" dxfId="0" stopIfTrue="1">
      <formula>'Прилог 14'!#REF!&gt;0</formula>
    </cfRule>
  </conditionalFormatting>
  <conditionalFormatting sqref="M19">
    <cfRule type="expression" priority="13" dxfId="0" stopIfTrue="1">
      <formula>$I$2&gt;0</formula>
    </cfRule>
  </conditionalFormatting>
  <conditionalFormatting sqref="N19">
    <cfRule type="expression" priority="14" dxfId="0" stopIfTrue="1">
      <formula>$M$2&gt;0</formula>
    </cfRule>
  </conditionalFormatting>
  <conditionalFormatting sqref="N19">
    <cfRule type="expression" priority="15" dxfId="0" stopIfTrue="1">
      <formula>$N$2&gt;0</formula>
    </cfRule>
  </conditionalFormatting>
  <conditionalFormatting sqref="M19">
    <cfRule type="expression" priority="16" dxfId="0" stopIfTrue="1">
      <formula>'Прилог 14'!#REF!&gt;0</formula>
    </cfRule>
  </conditionalFormatting>
  <conditionalFormatting sqref="M24">
    <cfRule type="expression" priority="9" dxfId="0" stopIfTrue="1">
      <formula>$I$2&gt;0</formula>
    </cfRule>
  </conditionalFormatting>
  <conditionalFormatting sqref="N24">
    <cfRule type="expression" priority="10" dxfId="0" stopIfTrue="1">
      <formula>$M$2&gt;0</formula>
    </cfRule>
  </conditionalFormatting>
  <conditionalFormatting sqref="N24">
    <cfRule type="expression" priority="11" dxfId="0" stopIfTrue="1">
      <formula>$N$2&gt;0</formula>
    </cfRule>
  </conditionalFormatting>
  <conditionalFormatting sqref="M24">
    <cfRule type="expression" priority="12" dxfId="0" stopIfTrue="1">
      <formula>'Прилог 14'!#REF!&gt;0</formula>
    </cfRule>
  </conditionalFormatting>
  <conditionalFormatting sqref="M29">
    <cfRule type="expression" priority="5" dxfId="0" stopIfTrue="1">
      <formula>$I$2&gt;0</formula>
    </cfRule>
  </conditionalFormatting>
  <conditionalFormatting sqref="N29">
    <cfRule type="expression" priority="6" dxfId="0" stopIfTrue="1">
      <formula>$M$2&gt;0</formula>
    </cfRule>
  </conditionalFormatting>
  <conditionalFormatting sqref="N29">
    <cfRule type="expression" priority="7" dxfId="0" stopIfTrue="1">
      <formula>$N$2&gt;0</formula>
    </cfRule>
  </conditionalFormatting>
  <conditionalFormatting sqref="M29">
    <cfRule type="expression" priority="8" dxfId="0" stopIfTrue="1">
      <formula>'Прилог 14'!#REF!&gt;0</formula>
    </cfRule>
  </conditionalFormatting>
  <conditionalFormatting sqref="N34">
    <cfRule type="expression" priority="2" dxfId="0" stopIfTrue="1">
      <formula>$M$2&gt;0</formula>
    </cfRule>
  </conditionalFormatting>
  <conditionalFormatting sqref="N34">
    <cfRule type="expression" priority="3" dxfId="0" stopIfTrue="1">
      <formula>$N$2&gt;0</formula>
    </cfRule>
  </conditionalFormatting>
  <conditionalFormatting sqref="M34">
    <cfRule type="expression" priority="4" dxfId="0" stopIfTrue="1">
      <formula>'Прилог 14'!#REF!&gt;0</formula>
    </cfRule>
  </conditionalFormatting>
  <printOptions/>
  <pageMargins left="0.35433070866141736" right="0" top="0.5905511811023623" bottom="0.1968503937007874" header="0.5118110236220472" footer="0.5118110236220472"/>
  <pageSetup horizontalDpi="600" verticalDpi="600" orientation="landscape" scale="4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6" tint="0.5999900102615356"/>
    <pageSetUpPr fitToPage="1"/>
  </sheetPr>
  <dimension ref="A2:Q19"/>
  <sheetViews>
    <sheetView showGridLines="0" zoomScalePageLayoutView="0" workbookViewId="0" topLeftCell="A1">
      <selection activeCell="A1" sqref="A1:A16384"/>
    </sheetView>
  </sheetViews>
  <sheetFormatPr defaultColWidth="9.140625" defaultRowHeight="12.75"/>
  <cols>
    <col min="1" max="1" width="10.00390625" style="1" customWidth="1"/>
    <col min="2" max="2" width="27.7109375" style="1" customWidth="1"/>
    <col min="3" max="8" width="20.7109375" style="1" customWidth="1"/>
    <col min="9" max="9" width="29.8515625" style="1" customWidth="1"/>
    <col min="10" max="10" width="29.140625" style="1" customWidth="1"/>
    <col min="11" max="11" width="33.00390625" style="1" customWidth="1"/>
    <col min="12" max="12" width="29.8515625" style="1" customWidth="1"/>
    <col min="13" max="13" width="34.28125" style="1" customWidth="1"/>
    <col min="14" max="14" width="27.140625" style="1" customWidth="1"/>
    <col min="15" max="15" width="36.8515625" style="1" customWidth="1"/>
    <col min="16" max="16384" width="9.140625" style="1" customWidth="1"/>
  </cols>
  <sheetData>
    <row r="2" spans="1:8" ht="15.75">
      <c r="A2" s="14"/>
      <c r="B2" s="14"/>
      <c r="C2" s="14"/>
      <c r="D2" s="14"/>
      <c r="E2" s="14"/>
      <c r="F2" s="14"/>
      <c r="G2" s="14"/>
      <c r="H2" s="14"/>
    </row>
    <row r="3" s="11" customFormat="1" ht="27.75" customHeight="1">
      <c r="H3" s="11" t="s">
        <v>705</v>
      </c>
    </row>
    <row r="4" spans="1:15" ht="15.75">
      <c r="A4" s="14"/>
      <c r="B4" s="26"/>
      <c r="C4" s="26"/>
      <c r="D4" s="26"/>
      <c r="E4" s="26"/>
      <c r="F4" s="26"/>
      <c r="G4" s="26"/>
      <c r="H4" s="26"/>
      <c r="I4" s="5"/>
      <c r="J4" s="5"/>
      <c r="K4" s="5"/>
      <c r="L4" s="5"/>
      <c r="M4" s="5"/>
      <c r="N4" s="5"/>
      <c r="O4" s="5"/>
    </row>
    <row r="5" spans="1:15" ht="18.75">
      <c r="A5" s="1015" t="s">
        <v>25</v>
      </c>
      <c r="B5" s="1015"/>
      <c r="C5" s="1015"/>
      <c r="D5" s="1015"/>
      <c r="E5" s="1015"/>
      <c r="F5" s="1015"/>
      <c r="G5" s="1015"/>
      <c r="H5" s="1015"/>
      <c r="I5" s="5"/>
      <c r="J5" s="5"/>
      <c r="K5" s="5"/>
      <c r="L5" s="5"/>
      <c r="M5" s="5"/>
      <c r="N5" s="5"/>
      <c r="O5" s="5"/>
    </row>
    <row r="6" spans="1:15" ht="15.75">
      <c r="A6" s="14"/>
      <c r="B6" s="38"/>
      <c r="C6" s="38"/>
      <c r="D6" s="38"/>
      <c r="E6" s="38"/>
      <c r="F6" s="38"/>
      <c r="G6" s="38"/>
      <c r="H6" s="38"/>
      <c r="I6" s="6"/>
      <c r="J6" s="6"/>
      <c r="K6" s="6"/>
      <c r="L6" s="6"/>
      <c r="M6" s="6"/>
      <c r="N6" s="6"/>
      <c r="O6" s="6"/>
    </row>
    <row r="7" spans="1:15" ht="16.5" thickBot="1">
      <c r="A7" s="14"/>
      <c r="B7" s="25"/>
      <c r="C7" s="25"/>
      <c r="D7" s="25"/>
      <c r="E7" s="14"/>
      <c r="F7" s="14"/>
      <c r="G7" s="14"/>
      <c r="H7" s="16" t="s">
        <v>59</v>
      </c>
      <c r="J7" s="7"/>
      <c r="K7" s="7"/>
      <c r="L7" s="7"/>
      <c r="M7" s="7"/>
      <c r="N7" s="7"/>
      <c r="O7" s="7"/>
    </row>
    <row r="8" spans="1:17" s="9" customFormat="1" ht="32.25" customHeight="1">
      <c r="A8" s="1016" t="s">
        <v>2</v>
      </c>
      <c r="B8" s="1018" t="s">
        <v>26</v>
      </c>
      <c r="C8" s="449" t="s">
        <v>751</v>
      </c>
      <c r="D8" s="456" t="s">
        <v>768</v>
      </c>
      <c r="E8" s="1020" t="s">
        <v>794</v>
      </c>
      <c r="F8" s="1006" t="s">
        <v>795</v>
      </c>
      <c r="G8" s="1006" t="s">
        <v>796</v>
      </c>
      <c r="H8" s="1013" t="s">
        <v>797</v>
      </c>
      <c r="I8" s="17"/>
      <c r="J8" s="17"/>
      <c r="K8" s="17"/>
      <c r="L8" s="17"/>
      <c r="M8" s="17"/>
      <c r="N8" s="18"/>
      <c r="O8" s="10"/>
      <c r="P8" s="10"/>
      <c r="Q8" s="10"/>
    </row>
    <row r="9" spans="1:17" s="9" customFormat="1" ht="26.25" customHeight="1" thickBot="1">
      <c r="A9" s="1017"/>
      <c r="B9" s="1019"/>
      <c r="C9" s="448" t="s">
        <v>756</v>
      </c>
      <c r="D9" s="457" t="s">
        <v>756</v>
      </c>
      <c r="E9" s="1021"/>
      <c r="F9" s="1007"/>
      <c r="G9" s="1007"/>
      <c r="H9" s="1014"/>
      <c r="I9" s="10"/>
      <c r="J9" s="10"/>
      <c r="K9" s="10"/>
      <c r="L9" s="10"/>
      <c r="M9" s="10"/>
      <c r="N9" s="10"/>
      <c r="O9" s="10"/>
      <c r="P9" s="10"/>
      <c r="Q9" s="10"/>
    </row>
    <row r="10" spans="1:17" s="8" customFormat="1" ht="33" customHeight="1">
      <c r="A10" s="453" t="s">
        <v>97</v>
      </c>
      <c r="B10" s="450" t="s">
        <v>27</v>
      </c>
      <c r="C10" s="367"/>
      <c r="D10" s="458"/>
      <c r="E10" s="367"/>
      <c r="F10" s="280"/>
      <c r="G10" s="280"/>
      <c r="H10" s="288"/>
      <c r="I10" s="12"/>
      <c r="J10" s="12"/>
      <c r="K10" s="12"/>
      <c r="L10" s="12"/>
      <c r="M10" s="12"/>
      <c r="N10" s="12"/>
      <c r="O10" s="12"/>
      <c r="P10" s="12"/>
      <c r="Q10" s="12"/>
    </row>
    <row r="11" spans="1:17" s="8" customFormat="1" ht="33" customHeight="1">
      <c r="A11" s="454" t="s">
        <v>98</v>
      </c>
      <c r="B11" s="451" t="s">
        <v>28</v>
      </c>
      <c r="C11" s="291"/>
      <c r="D11" s="459"/>
      <c r="E11" s="290"/>
      <c r="F11" s="257"/>
      <c r="G11" s="257"/>
      <c r="H11" s="259"/>
      <c r="I11" s="12"/>
      <c r="J11" s="12"/>
      <c r="K11" s="12"/>
      <c r="L11" s="12"/>
      <c r="M11" s="12"/>
      <c r="N11" s="12"/>
      <c r="O11" s="12"/>
      <c r="P11" s="12"/>
      <c r="Q11" s="12"/>
    </row>
    <row r="12" spans="1:17" s="8" customFormat="1" ht="33" customHeight="1">
      <c r="A12" s="454" t="s">
        <v>99</v>
      </c>
      <c r="B12" s="451" t="s">
        <v>29</v>
      </c>
      <c r="C12" s="290"/>
      <c r="D12" s="460"/>
      <c r="E12" s="290"/>
      <c r="F12" s="257"/>
      <c r="G12" s="257"/>
      <c r="H12" s="259"/>
      <c r="I12" s="12"/>
      <c r="J12" s="12"/>
      <c r="K12" s="12"/>
      <c r="L12" s="12"/>
      <c r="M12" s="12"/>
      <c r="N12" s="12"/>
      <c r="O12" s="12"/>
      <c r="P12" s="12"/>
      <c r="Q12" s="12"/>
    </row>
    <row r="13" spans="1:17" s="8" customFormat="1" ht="33" customHeight="1">
      <c r="A13" s="454" t="s">
        <v>100</v>
      </c>
      <c r="B13" s="451" t="s">
        <v>30</v>
      </c>
      <c r="C13" s="290"/>
      <c r="D13" s="460"/>
      <c r="E13" s="290"/>
      <c r="F13" s="257"/>
      <c r="G13" s="257"/>
      <c r="H13" s="259"/>
      <c r="I13" s="12"/>
      <c r="J13" s="12"/>
      <c r="K13" s="12"/>
      <c r="L13" s="12"/>
      <c r="M13" s="12"/>
      <c r="N13" s="12"/>
      <c r="O13" s="12"/>
      <c r="P13" s="12"/>
      <c r="Q13" s="12"/>
    </row>
    <row r="14" spans="1:17" s="8" customFormat="1" ht="33" customHeight="1">
      <c r="A14" s="454" t="s">
        <v>101</v>
      </c>
      <c r="B14" s="451" t="s">
        <v>78</v>
      </c>
      <c r="C14" s="290">
        <v>250000</v>
      </c>
      <c r="D14" s="460">
        <v>250000</v>
      </c>
      <c r="E14" s="290">
        <v>50000</v>
      </c>
      <c r="F14" s="257">
        <v>100000</v>
      </c>
      <c r="G14" s="257">
        <v>150000</v>
      </c>
      <c r="H14" s="259">
        <v>250000</v>
      </c>
      <c r="I14" s="12"/>
      <c r="J14" s="12"/>
      <c r="K14" s="12"/>
      <c r="L14" s="12"/>
      <c r="M14" s="12"/>
      <c r="N14" s="12"/>
      <c r="O14" s="12"/>
      <c r="P14" s="12"/>
      <c r="Q14" s="12"/>
    </row>
    <row r="15" spans="1:17" s="8" customFormat="1" ht="33" customHeight="1">
      <c r="A15" s="454" t="s">
        <v>102</v>
      </c>
      <c r="B15" s="451" t="s">
        <v>31</v>
      </c>
      <c r="C15" s="290">
        <v>100000</v>
      </c>
      <c r="D15" s="460">
        <v>100000</v>
      </c>
      <c r="E15" s="290">
        <v>10000</v>
      </c>
      <c r="F15" s="257">
        <v>10000</v>
      </c>
      <c r="G15" s="257">
        <v>10000</v>
      </c>
      <c r="H15" s="259">
        <v>100000</v>
      </c>
      <c r="I15" s="12"/>
      <c r="J15" s="12"/>
      <c r="K15" s="12"/>
      <c r="L15" s="12"/>
      <c r="M15" s="12"/>
      <c r="N15" s="12"/>
      <c r="O15" s="12"/>
      <c r="P15" s="12"/>
      <c r="Q15" s="12"/>
    </row>
    <row r="16" spans="1:17" s="8" customFormat="1" ht="33" customHeight="1" thickBot="1">
      <c r="A16" s="455" t="s">
        <v>103</v>
      </c>
      <c r="B16" s="452" t="s">
        <v>23</v>
      </c>
      <c r="C16" s="388"/>
      <c r="D16" s="461"/>
      <c r="E16" s="359"/>
      <c r="F16" s="260"/>
      <c r="G16" s="260"/>
      <c r="H16" s="261"/>
      <c r="I16" s="12"/>
      <c r="J16" s="12"/>
      <c r="K16" s="12"/>
      <c r="L16" s="12"/>
      <c r="M16" s="12"/>
      <c r="N16" s="12"/>
      <c r="O16" s="12"/>
      <c r="P16" s="12"/>
      <c r="Q16" s="12"/>
    </row>
    <row r="17" spans="1:8" ht="15.75">
      <c r="A17" s="34"/>
      <c r="B17" s="14"/>
      <c r="C17" s="14"/>
      <c r="D17" s="14"/>
      <c r="E17" s="14"/>
      <c r="F17" s="14"/>
      <c r="G17" s="14"/>
      <c r="H17" s="14"/>
    </row>
    <row r="19" spans="2:8" ht="20.25" customHeight="1">
      <c r="B19" s="13"/>
      <c r="C19" s="13"/>
      <c r="D19" s="3"/>
      <c r="E19" s="3"/>
      <c r="F19" s="3"/>
      <c r="G19" s="3"/>
      <c r="H19" s="3"/>
    </row>
  </sheetData>
  <sheetProtection/>
  <mergeCells count="7">
    <mergeCell ref="G8:G9"/>
    <mergeCell ref="H8:H9"/>
    <mergeCell ref="A5:H5"/>
    <mergeCell ref="A8:A9"/>
    <mergeCell ref="B8:B9"/>
    <mergeCell ref="E8:E9"/>
    <mergeCell ref="F8:F9"/>
  </mergeCells>
  <printOptions/>
  <pageMargins left="0.7" right="0.7" top="0.75" bottom="0.75" header="0.3" footer="0.3"/>
  <pageSetup fitToHeight="1" fitToWidth="1" horizontalDpi="300" verticalDpi="300" orientation="landscape" scale="77" r:id="rId1"/>
  <ignoredErrors>
    <ignoredError sqref="A10:A16" numberStoredAsText="1"/>
  </ignoredErrors>
</worksheet>
</file>

<file path=xl/worksheets/sheet24.xml><?xml version="1.0" encoding="utf-8"?>
<worksheet xmlns="http://schemas.openxmlformats.org/spreadsheetml/2006/main" xmlns:r="http://schemas.openxmlformats.org/officeDocument/2006/relationships">
  <dimension ref="A1:E31"/>
  <sheetViews>
    <sheetView tabSelected="1" zoomScalePageLayoutView="0" workbookViewId="0" topLeftCell="A1">
      <selection activeCell="G10" sqref="G10"/>
    </sheetView>
  </sheetViews>
  <sheetFormatPr defaultColWidth="9.140625" defaultRowHeight="12.75"/>
  <cols>
    <col min="1" max="1" width="4.8515625" style="722" customWidth="1"/>
    <col min="2" max="2" width="28.421875" style="722" customWidth="1"/>
    <col min="3" max="3" width="24.421875" style="722" customWidth="1"/>
    <col min="4" max="4" width="15.140625" style="722" customWidth="1"/>
    <col min="5" max="5" width="16.421875" style="722" customWidth="1"/>
    <col min="6" max="16384" width="9.140625" style="722" customWidth="1"/>
  </cols>
  <sheetData>
    <row r="1" ht="15.75">
      <c r="A1" s="716"/>
    </row>
    <row r="2" spans="1:5" ht="15.75">
      <c r="A2" s="717"/>
      <c r="E2" s="721" t="s">
        <v>941</v>
      </c>
    </row>
    <row r="3" spans="1:5" ht="15.75">
      <c r="A3" s="717"/>
      <c r="E3" s="721"/>
    </row>
    <row r="4" ht="15.75">
      <c r="A4" s="132" t="s">
        <v>942</v>
      </c>
    </row>
    <row r="5" ht="15.75">
      <c r="A5" s="1"/>
    </row>
    <row r="6" spans="1:5" ht="22.5" customHeight="1">
      <c r="A6" s="1027" t="s">
        <v>943</v>
      </c>
      <c r="B6" s="718" t="s">
        <v>944</v>
      </c>
      <c r="C6" s="1029" t="s">
        <v>946</v>
      </c>
      <c r="D6" s="1029" t="s">
        <v>947</v>
      </c>
      <c r="E6" s="1029" t="s">
        <v>948</v>
      </c>
    </row>
    <row r="7" spans="1:5" ht="39" customHeight="1">
      <c r="A7" s="1028"/>
      <c r="B7" s="719" t="s">
        <v>945</v>
      </c>
      <c r="C7" s="1030"/>
      <c r="D7" s="1030"/>
      <c r="E7" s="1030"/>
    </row>
    <row r="8" spans="1:5" ht="15.75" customHeight="1">
      <c r="A8" s="1022" t="s">
        <v>949</v>
      </c>
      <c r="B8" s="1023"/>
      <c r="C8" s="1023"/>
      <c r="D8" s="1023"/>
      <c r="E8" s="1024"/>
    </row>
    <row r="9" spans="1:5" ht="15.75">
      <c r="A9" s="720" t="s">
        <v>97</v>
      </c>
      <c r="B9" s="723"/>
      <c r="C9" s="723"/>
      <c r="D9" s="720"/>
      <c r="E9" s="720"/>
    </row>
    <row r="10" spans="1:5" ht="15.75">
      <c r="A10" s="720" t="s">
        <v>98</v>
      </c>
      <c r="B10" s="720"/>
      <c r="C10" s="720"/>
      <c r="D10" s="720"/>
      <c r="E10" s="720"/>
    </row>
    <row r="11" spans="1:5" ht="15.75">
      <c r="A11" s="720">
        <v>3</v>
      </c>
      <c r="B11" s="720"/>
      <c r="C11" s="720"/>
      <c r="D11" s="720"/>
      <c r="E11" s="720"/>
    </row>
    <row r="12" spans="1:5" ht="15.75">
      <c r="A12" s="720" t="s">
        <v>950</v>
      </c>
      <c r="B12" s="720"/>
      <c r="C12" s="720"/>
      <c r="D12" s="720"/>
      <c r="E12" s="720"/>
    </row>
    <row r="13" spans="1:5" ht="15.75" customHeight="1">
      <c r="A13" s="1022" t="s">
        <v>951</v>
      </c>
      <c r="B13" s="1023"/>
      <c r="C13" s="1023"/>
      <c r="D13" s="1023"/>
      <c r="E13" s="1024"/>
    </row>
    <row r="14" spans="1:5" ht="15.75">
      <c r="A14" s="720" t="s">
        <v>97</v>
      </c>
      <c r="B14" s="720"/>
      <c r="C14" s="723"/>
      <c r="D14" s="720"/>
      <c r="E14" s="720"/>
    </row>
    <row r="15" spans="1:5" ht="15.75">
      <c r="A15" s="720" t="s">
        <v>98</v>
      </c>
      <c r="B15" s="720"/>
      <c r="C15" s="720"/>
      <c r="D15" s="720"/>
      <c r="E15" s="720"/>
    </row>
    <row r="16" spans="1:5" ht="15.75">
      <c r="A16" s="720" t="s">
        <v>99</v>
      </c>
      <c r="B16" s="720"/>
      <c r="C16" s="720"/>
      <c r="D16" s="720"/>
      <c r="E16" s="720"/>
    </row>
    <row r="17" spans="1:5" ht="15.75">
      <c r="A17" s="720" t="s">
        <v>950</v>
      </c>
      <c r="B17" s="720"/>
      <c r="C17" s="720"/>
      <c r="D17" s="720"/>
      <c r="E17" s="720"/>
    </row>
    <row r="18" spans="1:5" ht="31.5" customHeight="1">
      <c r="A18" s="1025" t="s">
        <v>952</v>
      </c>
      <c r="B18" s="1031"/>
      <c r="C18" s="1026"/>
      <c r="D18" s="720"/>
      <c r="E18" s="720"/>
    </row>
    <row r="19" ht="15">
      <c r="A19" s="724"/>
    </row>
    <row r="20" spans="1:2" ht="15.75">
      <c r="A20" s="725"/>
      <c r="B20" s="132" t="s">
        <v>956</v>
      </c>
    </row>
    <row r="21" spans="1:3" ht="31.5">
      <c r="A21" s="1029" t="s">
        <v>943</v>
      </c>
      <c r="B21" s="727" t="s">
        <v>944</v>
      </c>
      <c r="C21" s="718" t="s">
        <v>953</v>
      </c>
    </row>
    <row r="22" spans="1:3" ht="31.5">
      <c r="A22" s="1030"/>
      <c r="B22" s="728" t="s">
        <v>945</v>
      </c>
      <c r="C22" s="719" t="s">
        <v>59</v>
      </c>
    </row>
    <row r="23" spans="1:3" ht="15.75" customHeight="1">
      <c r="A23" s="1022" t="s">
        <v>949</v>
      </c>
      <c r="B23" s="1023"/>
      <c r="C23" s="1024"/>
    </row>
    <row r="24" spans="1:3" ht="15.75">
      <c r="A24" s="720" t="s">
        <v>97</v>
      </c>
      <c r="B24" s="720" t="s">
        <v>954</v>
      </c>
      <c r="C24" s="720"/>
    </row>
    <row r="25" spans="1:3" ht="15.75">
      <c r="A25" s="720" t="s">
        <v>98</v>
      </c>
      <c r="B25" s="720"/>
      <c r="C25" s="720"/>
    </row>
    <row r="26" spans="1:3" ht="31.5" customHeight="1">
      <c r="A26" s="1022" t="s">
        <v>951</v>
      </c>
      <c r="B26" s="1023"/>
      <c r="C26" s="1024"/>
    </row>
    <row r="27" spans="1:3" ht="15.75">
      <c r="A27" s="720" t="s">
        <v>97</v>
      </c>
      <c r="B27" s="720" t="s">
        <v>954</v>
      </c>
      <c r="C27" s="720"/>
    </row>
    <row r="28" spans="1:3" ht="15.75">
      <c r="A28" s="720" t="s">
        <v>98</v>
      </c>
      <c r="B28" s="720"/>
      <c r="C28" s="720"/>
    </row>
    <row r="29" spans="1:3" ht="15.75">
      <c r="A29" s="720" t="s">
        <v>99</v>
      </c>
      <c r="B29" s="720"/>
      <c r="C29" s="720"/>
    </row>
    <row r="30" spans="1:3" ht="39" customHeight="1">
      <c r="A30" s="1025" t="s">
        <v>955</v>
      </c>
      <c r="B30" s="1026"/>
      <c r="C30" s="720"/>
    </row>
    <row r="31" ht="15.75">
      <c r="A31" s="726"/>
    </row>
  </sheetData>
  <sheetProtection/>
  <mergeCells count="11">
    <mergeCell ref="A23:C23"/>
    <mergeCell ref="A26:C26"/>
    <mergeCell ref="A30:B30"/>
    <mergeCell ref="A6:A7"/>
    <mergeCell ref="C6:C7"/>
    <mergeCell ref="D6:D7"/>
    <mergeCell ref="E6:E7"/>
    <mergeCell ref="A8:E8"/>
    <mergeCell ref="A13:E13"/>
    <mergeCell ref="A18:C18"/>
    <mergeCell ref="A21:A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G148"/>
  <sheetViews>
    <sheetView showGridLines="0" zoomScale="70" zoomScaleNormal="70" zoomScalePageLayoutView="0" workbookViewId="0" topLeftCell="A1">
      <selection activeCell="C110" sqref="C110"/>
    </sheetView>
  </sheetViews>
  <sheetFormatPr defaultColWidth="9.140625" defaultRowHeight="12.75"/>
  <cols>
    <col min="1" max="1" width="9.140625" style="19" customWidth="1"/>
    <col min="2" max="2" width="25.7109375" style="19" customWidth="1"/>
    <col min="3" max="3" width="95.57421875" style="19" customWidth="1"/>
    <col min="4" max="4" width="9.8515625" style="19" customWidth="1"/>
    <col min="5" max="6" width="25.7109375" style="19" customWidth="1"/>
    <col min="7" max="16384" width="9.140625" style="19" customWidth="1"/>
  </cols>
  <sheetData>
    <row r="1" ht="18.75">
      <c r="F1" s="510" t="s">
        <v>715</v>
      </c>
    </row>
    <row r="3" spans="2:6" ht="30" customHeight="1">
      <c r="B3" s="772" t="s">
        <v>757</v>
      </c>
      <c r="C3" s="772"/>
      <c r="D3" s="772"/>
      <c r="E3" s="772"/>
      <c r="F3" s="772"/>
    </row>
    <row r="4" spans="2:6" ht="26.25" customHeight="1" thickBot="1">
      <c r="B4" s="170"/>
      <c r="C4" s="171"/>
      <c r="D4" s="171"/>
      <c r="F4" s="186" t="s">
        <v>513</v>
      </c>
    </row>
    <row r="5" spans="2:6" s="172" customFormat="1" ht="30" customHeight="1">
      <c r="B5" s="773" t="s">
        <v>578</v>
      </c>
      <c r="C5" s="775" t="s">
        <v>586</v>
      </c>
      <c r="D5" s="777" t="s">
        <v>48</v>
      </c>
      <c r="E5" s="779" t="s">
        <v>839</v>
      </c>
      <c r="F5" s="777" t="s">
        <v>840</v>
      </c>
    </row>
    <row r="6" spans="2:7" s="173" customFormat="1" ht="33" customHeight="1" thickBot="1">
      <c r="B6" s="774"/>
      <c r="C6" s="776"/>
      <c r="D6" s="778"/>
      <c r="E6" s="780"/>
      <c r="F6" s="781"/>
      <c r="G6" s="177"/>
    </row>
    <row r="7" spans="2:7" s="174" customFormat="1" ht="34.5" customHeight="1">
      <c r="B7" s="162"/>
      <c r="C7" s="163" t="s">
        <v>104</v>
      </c>
      <c r="D7" s="182"/>
      <c r="E7" s="253"/>
      <c r="F7" s="254"/>
      <c r="G7" s="178"/>
    </row>
    <row r="8" spans="2:7" s="174" customFormat="1" ht="34.5" customHeight="1">
      <c r="B8" s="164">
        <v>0</v>
      </c>
      <c r="C8" s="32" t="s">
        <v>135</v>
      </c>
      <c r="D8" s="183" t="s">
        <v>612</v>
      </c>
      <c r="E8" s="255"/>
      <c r="F8" s="256"/>
      <c r="G8" s="178"/>
    </row>
    <row r="9" spans="2:7" s="174" customFormat="1" ht="34.5" customHeight="1">
      <c r="B9" s="164"/>
      <c r="C9" s="32" t="s">
        <v>510</v>
      </c>
      <c r="D9" s="183" t="s">
        <v>613</v>
      </c>
      <c r="E9" s="678">
        <v>55893</v>
      </c>
      <c r="F9" s="678">
        <v>55893</v>
      </c>
      <c r="G9" s="178"/>
    </row>
    <row r="10" spans="2:7" s="174" customFormat="1" ht="34.5" customHeight="1">
      <c r="B10" s="164">
        <v>1</v>
      </c>
      <c r="C10" s="32" t="s">
        <v>297</v>
      </c>
      <c r="D10" s="183" t="s">
        <v>614</v>
      </c>
      <c r="E10" s="678">
        <v>54</v>
      </c>
      <c r="F10" s="678">
        <v>54</v>
      </c>
      <c r="G10" s="178"/>
    </row>
    <row r="11" spans="2:7" s="174" customFormat="1" ht="34.5" customHeight="1">
      <c r="B11" s="164" t="s">
        <v>298</v>
      </c>
      <c r="C11" s="33" t="s">
        <v>299</v>
      </c>
      <c r="D11" s="183" t="s">
        <v>615</v>
      </c>
      <c r="E11" s="679"/>
      <c r="F11" s="679"/>
      <c r="G11" s="178"/>
    </row>
    <row r="12" spans="2:7" s="174" customFormat="1" ht="34.5" customHeight="1">
      <c r="B12" s="164" t="s">
        <v>300</v>
      </c>
      <c r="C12" s="33" t="s">
        <v>301</v>
      </c>
      <c r="D12" s="183" t="s">
        <v>616</v>
      </c>
      <c r="E12" s="679">
        <v>54</v>
      </c>
      <c r="F12" s="679">
        <v>54</v>
      </c>
      <c r="G12" s="178"/>
    </row>
    <row r="13" spans="2:7" s="174" customFormat="1" ht="34.5" customHeight="1">
      <c r="B13" s="164" t="s">
        <v>302</v>
      </c>
      <c r="C13" s="33" t="s">
        <v>136</v>
      </c>
      <c r="D13" s="183" t="s">
        <v>617</v>
      </c>
      <c r="E13" s="679"/>
      <c r="F13" s="679"/>
      <c r="G13" s="178"/>
    </row>
    <row r="14" spans="2:7" s="174" customFormat="1" ht="34.5" customHeight="1">
      <c r="B14" s="165" t="s">
        <v>303</v>
      </c>
      <c r="C14" s="33" t="s">
        <v>137</v>
      </c>
      <c r="D14" s="183" t="s">
        <v>618</v>
      </c>
      <c r="E14" s="679"/>
      <c r="F14" s="679"/>
      <c r="G14" s="178"/>
    </row>
    <row r="15" spans="2:7" s="174" customFormat="1" ht="34.5" customHeight="1">
      <c r="B15" s="165" t="s">
        <v>304</v>
      </c>
      <c r="C15" s="33" t="s">
        <v>138</v>
      </c>
      <c r="D15" s="183" t="s">
        <v>619</v>
      </c>
      <c r="E15" s="679"/>
      <c r="F15" s="679"/>
      <c r="G15" s="178"/>
    </row>
    <row r="16" spans="2:7" s="174" customFormat="1" ht="34.5" customHeight="1">
      <c r="B16" s="165" t="s">
        <v>305</v>
      </c>
      <c r="C16" s="33" t="s">
        <v>139</v>
      </c>
      <c r="D16" s="183" t="s">
        <v>620</v>
      </c>
      <c r="E16" s="679"/>
      <c r="F16" s="679"/>
      <c r="G16" s="178"/>
    </row>
    <row r="17" spans="2:7" s="174" customFormat="1" ht="34.5" customHeight="1">
      <c r="B17" s="166">
        <v>2</v>
      </c>
      <c r="C17" s="32" t="s">
        <v>306</v>
      </c>
      <c r="D17" s="183" t="s">
        <v>621</v>
      </c>
      <c r="E17" s="678">
        <v>55839</v>
      </c>
      <c r="F17" s="678">
        <v>55839</v>
      </c>
      <c r="G17" s="178"/>
    </row>
    <row r="18" spans="2:7" s="174" customFormat="1" ht="34.5" customHeight="1">
      <c r="B18" s="164" t="s">
        <v>307</v>
      </c>
      <c r="C18" s="33" t="s">
        <v>140</v>
      </c>
      <c r="D18" s="183" t="s">
        <v>622</v>
      </c>
      <c r="E18" s="679">
        <v>2321</v>
      </c>
      <c r="F18" s="679">
        <v>2321</v>
      </c>
      <c r="G18" s="178"/>
    </row>
    <row r="19" spans="2:7" s="174" customFormat="1" ht="34.5" customHeight="1">
      <c r="B19" s="165" t="s">
        <v>308</v>
      </c>
      <c r="C19" s="33" t="s">
        <v>141</v>
      </c>
      <c r="D19" s="183" t="s">
        <v>623</v>
      </c>
      <c r="E19" s="679">
        <v>26718</v>
      </c>
      <c r="F19" s="679">
        <v>26718</v>
      </c>
      <c r="G19" s="178"/>
    </row>
    <row r="20" spans="2:7" s="174" customFormat="1" ht="34.5" customHeight="1">
      <c r="B20" s="164" t="s">
        <v>309</v>
      </c>
      <c r="C20" s="33" t="s">
        <v>142</v>
      </c>
      <c r="D20" s="183" t="s">
        <v>624</v>
      </c>
      <c r="E20" s="679">
        <v>26800</v>
      </c>
      <c r="F20" s="679">
        <v>26800</v>
      </c>
      <c r="G20" s="178"/>
    </row>
    <row r="21" spans="2:7" s="174" customFormat="1" ht="34.5" customHeight="1">
      <c r="B21" s="164" t="s">
        <v>310</v>
      </c>
      <c r="C21" s="33" t="s">
        <v>143</v>
      </c>
      <c r="D21" s="183" t="s">
        <v>625</v>
      </c>
      <c r="E21" s="679"/>
      <c r="F21" s="679"/>
      <c r="G21" s="178"/>
    </row>
    <row r="22" spans="2:7" s="174" customFormat="1" ht="34.5" customHeight="1">
      <c r="B22" s="164" t="s">
        <v>311</v>
      </c>
      <c r="C22" s="33" t="s">
        <v>144</v>
      </c>
      <c r="D22" s="183" t="s">
        <v>626</v>
      </c>
      <c r="E22" s="679"/>
      <c r="F22" s="679"/>
      <c r="G22" s="178"/>
    </row>
    <row r="23" spans="2:7" s="174" customFormat="1" ht="34.5" customHeight="1">
      <c r="B23" s="164" t="s">
        <v>312</v>
      </c>
      <c r="C23" s="33" t="s">
        <v>313</v>
      </c>
      <c r="D23" s="183" t="s">
        <v>627</v>
      </c>
      <c r="E23" s="679"/>
      <c r="F23" s="679"/>
      <c r="G23" s="178"/>
    </row>
    <row r="24" spans="2:7" s="174" customFormat="1" ht="34.5" customHeight="1">
      <c r="B24" s="164" t="s">
        <v>314</v>
      </c>
      <c r="C24" s="33" t="s">
        <v>315</v>
      </c>
      <c r="D24" s="183" t="s">
        <v>628</v>
      </c>
      <c r="E24" s="679"/>
      <c r="F24" s="679"/>
      <c r="G24" s="178"/>
    </row>
    <row r="25" spans="2:7" s="174" customFormat="1" ht="34.5" customHeight="1">
      <c r="B25" s="164" t="s">
        <v>316</v>
      </c>
      <c r="C25" s="33" t="s">
        <v>145</v>
      </c>
      <c r="D25" s="183" t="s">
        <v>629</v>
      </c>
      <c r="E25" s="679"/>
      <c r="F25" s="679"/>
      <c r="G25" s="178"/>
    </row>
    <row r="26" spans="2:7" s="174" customFormat="1" ht="34.5" customHeight="1">
      <c r="B26" s="166">
        <v>3</v>
      </c>
      <c r="C26" s="32" t="s">
        <v>317</v>
      </c>
      <c r="D26" s="183" t="s">
        <v>630</v>
      </c>
      <c r="E26" s="678">
        <v>0</v>
      </c>
      <c r="F26" s="678">
        <v>0</v>
      </c>
      <c r="G26" s="178"/>
    </row>
    <row r="27" spans="2:7" s="174" customFormat="1" ht="34.5" customHeight="1">
      <c r="B27" s="164" t="s">
        <v>318</v>
      </c>
      <c r="C27" s="33" t="s">
        <v>146</v>
      </c>
      <c r="D27" s="183" t="s">
        <v>631</v>
      </c>
      <c r="E27" s="679"/>
      <c r="F27" s="679"/>
      <c r="G27" s="178"/>
    </row>
    <row r="28" spans="2:7" s="174" customFormat="1" ht="34.5" customHeight="1">
      <c r="B28" s="165" t="s">
        <v>319</v>
      </c>
      <c r="C28" s="33" t="s">
        <v>147</v>
      </c>
      <c r="D28" s="183" t="s">
        <v>632</v>
      </c>
      <c r="E28" s="679"/>
      <c r="F28" s="679"/>
      <c r="G28" s="178"/>
    </row>
    <row r="29" spans="2:7" s="174" customFormat="1" ht="34.5" customHeight="1">
      <c r="B29" s="165" t="s">
        <v>320</v>
      </c>
      <c r="C29" s="33" t="s">
        <v>148</v>
      </c>
      <c r="D29" s="183" t="s">
        <v>633</v>
      </c>
      <c r="E29" s="679"/>
      <c r="F29" s="679"/>
      <c r="G29" s="178"/>
    </row>
    <row r="30" spans="2:7" s="174" customFormat="1" ht="34.5" customHeight="1">
      <c r="B30" s="165" t="s">
        <v>321</v>
      </c>
      <c r="C30" s="33" t="s">
        <v>149</v>
      </c>
      <c r="D30" s="183" t="s">
        <v>634</v>
      </c>
      <c r="E30" s="679"/>
      <c r="F30" s="679"/>
      <c r="G30" s="178"/>
    </row>
    <row r="31" spans="2:7" s="174" customFormat="1" ht="34.5" customHeight="1">
      <c r="B31" s="167" t="s">
        <v>322</v>
      </c>
      <c r="C31" s="32" t="s">
        <v>323</v>
      </c>
      <c r="D31" s="183" t="s">
        <v>635</v>
      </c>
      <c r="E31" s="678">
        <v>0</v>
      </c>
      <c r="F31" s="678">
        <v>0</v>
      </c>
      <c r="G31" s="178"/>
    </row>
    <row r="32" spans="2:7" s="174" customFormat="1" ht="34.5" customHeight="1">
      <c r="B32" s="165" t="s">
        <v>324</v>
      </c>
      <c r="C32" s="33" t="s">
        <v>150</v>
      </c>
      <c r="D32" s="183" t="s">
        <v>636</v>
      </c>
      <c r="E32" s="679"/>
      <c r="F32" s="679"/>
      <c r="G32" s="178"/>
    </row>
    <row r="33" spans="2:7" s="174" customFormat="1" ht="34.5" customHeight="1">
      <c r="B33" s="165" t="s">
        <v>325</v>
      </c>
      <c r="C33" s="33" t="s">
        <v>326</v>
      </c>
      <c r="D33" s="183" t="s">
        <v>637</v>
      </c>
      <c r="E33" s="679"/>
      <c r="F33" s="679"/>
      <c r="G33" s="178"/>
    </row>
    <row r="34" spans="2:7" s="174" customFormat="1" ht="34.5" customHeight="1">
      <c r="B34" s="165" t="s">
        <v>327</v>
      </c>
      <c r="C34" s="33" t="s">
        <v>328</v>
      </c>
      <c r="D34" s="183" t="s">
        <v>638</v>
      </c>
      <c r="E34" s="679"/>
      <c r="F34" s="679"/>
      <c r="G34" s="178"/>
    </row>
    <row r="35" spans="2:7" s="174" customFormat="1" ht="34.5" customHeight="1">
      <c r="B35" s="165" t="s">
        <v>329</v>
      </c>
      <c r="C35" s="33" t="s">
        <v>330</v>
      </c>
      <c r="D35" s="183" t="s">
        <v>639</v>
      </c>
      <c r="E35" s="679"/>
      <c r="F35" s="679"/>
      <c r="G35" s="178"/>
    </row>
    <row r="36" spans="2:7" s="174" customFormat="1" ht="34.5" customHeight="1">
      <c r="B36" s="165" t="s">
        <v>329</v>
      </c>
      <c r="C36" s="33" t="s">
        <v>331</v>
      </c>
      <c r="D36" s="183" t="s">
        <v>640</v>
      </c>
      <c r="E36" s="679"/>
      <c r="F36" s="679"/>
      <c r="G36" s="178"/>
    </row>
    <row r="37" spans="2:7" s="174" customFormat="1" ht="34.5" customHeight="1">
      <c r="B37" s="165" t="s">
        <v>332</v>
      </c>
      <c r="C37" s="33" t="s">
        <v>333</v>
      </c>
      <c r="D37" s="183" t="s">
        <v>641</v>
      </c>
      <c r="E37" s="679"/>
      <c r="F37" s="679"/>
      <c r="G37" s="178"/>
    </row>
    <row r="38" spans="2:7" s="174" customFormat="1" ht="34.5" customHeight="1">
      <c r="B38" s="165" t="s">
        <v>332</v>
      </c>
      <c r="C38" s="33" t="s">
        <v>334</v>
      </c>
      <c r="D38" s="183" t="s">
        <v>642</v>
      </c>
      <c r="E38" s="679"/>
      <c r="F38" s="679"/>
      <c r="G38" s="178"/>
    </row>
    <row r="39" spans="2:7" s="174" customFormat="1" ht="34.5" customHeight="1">
      <c r="B39" s="165" t="s">
        <v>335</v>
      </c>
      <c r="C39" s="33" t="s">
        <v>336</v>
      </c>
      <c r="D39" s="183" t="s">
        <v>643</v>
      </c>
      <c r="E39" s="679"/>
      <c r="F39" s="679"/>
      <c r="G39" s="178"/>
    </row>
    <row r="40" spans="2:7" s="174" customFormat="1" ht="34.5" customHeight="1">
      <c r="B40" s="165" t="s">
        <v>337</v>
      </c>
      <c r="C40" s="33" t="s">
        <v>338</v>
      </c>
      <c r="D40" s="183" t="s">
        <v>644</v>
      </c>
      <c r="E40" s="679"/>
      <c r="F40" s="679"/>
      <c r="G40" s="178"/>
    </row>
    <row r="41" spans="2:7" s="174" customFormat="1" ht="34.5" customHeight="1">
      <c r="B41" s="167">
        <v>5</v>
      </c>
      <c r="C41" s="32" t="s">
        <v>339</v>
      </c>
      <c r="D41" s="183" t="s">
        <v>645</v>
      </c>
      <c r="E41" s="678">
        <v>0</v>
      </c>
      <c r="F41" s="678">
        <v>0</v>
      </c>
      <c r="G41" s="178"/>
    </row>
    <row r="42" spans="2:7" s="174" customFormat="1" ht="34.5" customHeight="1">
      <c r="B42" s="165" t="s">
        <v>340</v>
      </c>
      <c r="C42" s="33" t="s">
        <v>341</v>
      </c>
      <c r="D42" s="183" t="s">
        <v>646</v>
      </c>
      <c r="E42" s="679"/>
      <c r="F42" s="679"/>
      <c r="G42" s="178"/>
    </row>
    <row r="43" spans="2:7" s="174" customFormat="1" ht="34.5" customHeight="1">
      <c r="B43" s="165" t="s">
        <v>342</v>
      </c>
      <c r="C43" s="33" t="s">
        <v>343</v>
      </c>
      <c r="D43" s="183" t="s">
        <v>647</v>
      </c>
      <c r="E43" s="679"/>
      <c r="F43" s="679"/>
      <c r="G43" s="178"/>
    </row>
    <row r="44" spans="2:7" s="174" customFormat="1" ht="34.5" customHeight="1">
      <c r="B44" s="165" t="s">
        <v>344</v>
      </c>
      <c r="C44" s="33" t="s">
        <v>345</v>
      </c>
      <c r="D44" s="183" t="s">
        <v>648</v>
      </c>
      <c r="E44" s="679"/>
      <c r="F44" s="679"/>
      <c r="G44" s="178"/>
    </row>
    <row r="45" spans="2:7" s="174" customFormat="1" ht="34.5" customHeight="1">
      <c r="B45" s="165" t="s">
        <v>587</v>
      </c>
      <c r="C45" s="33" t="s">
        <v>346</v>
      </c>
      <c r="D45" s="183" t="s">
        <v>649</v>
      </c>
      <c r="E45" s="679"/>
      <c r="F45" s="679"/>
      <c r="G45" s="178"/>
    </row>
    <row r="46" spans="2:7" s="174" customFormat="1" ht="34.5" customHeight="1">
      <c r="B46" s="165" t="s">
        <v>347</v>
      </c>
      <c r="C46" s="33" t="s">
        <v>348</v>
      </c>
      <c r="D46" s="183" t="s">
        <v>650</v>
      </c>
      <c r="E46" s="679"/>
      <c r="F46" s="679"/>
      <c r="G46" s="178"/>
    </row>
    <row r="47" spans="2:7" s="174" customFormat="1" ht="34.5" customHeight="1">
      <c r="B47" s="165" t="s">
        <v>349</v>
      </c>
      <c r="C47" s="33" t="s">
        <v>350</v>
      </c>
      <c r="D47" s="183" t="s">
        <v>651</v>
      </c>
      <c r="E47" s="679"/>
      <c r="F47" s="679"/>
      <c r="G47" s="178"/>
    </row>
    <row r="48" spans="2:7" s="174" customFormat="1" ht="34.5" customHeight="1">
      <c r="B48" s="165" t="s">
        <v>351</v>
      </c>
      <c r="C48" s="33" t="s">
        <v>352</v>
      </c>
      <c r="D48" s="183" t="s">
        <v>652</v>
      </c>
      <c r="E48" s="679"/>
      <c r="F48" s="679"/>
      <c r="G48" s="178"/>
    </row>
    <row r="49" spans="2:7" s="174" customFormat="1" ht="34.5" customHeight="1">
      <c r="B49" s="167">
        <v>288</v>
      </c>
      <c r="C49" s="32" t="s">
        <v>151</v>
      </c>
      <c r="D49" s="183" t="s">
        <v>653</v>
      </c>
      <c r="E49" s="679"/>
      <c r="F49" s="679"/>
      <c r="G49" s="178"/>
    </row>
    <row r="50" spans="2:7" s="174" customFormat="1" ht="34.5" customHeight="1">
      <c r="B50" s="167"/>
      <c r="C50" s="32" t="s">
        <v>353</v>
      </c>
      <c r="D50" s="183" t="s">
        <v>654</v>
      </c>
      <c r="E50" s="678">
        <v>40686</v>
      </c>
      <c r="F50" s="678">
        <f>F51+F58+F67+F75+F76+F77</f>
        <v>43741</v>
      </c>
      <c r="G50" s="178"/>
    </row>
    <row r="51" spans="2:7" s="174" customFormat="1" ht="34.5" customHeight="1">
      <c r="B51" s="167" t="s">
        <v>152</v>
      </c>
      <c r="C51" s="32" t="s">
        <v>354</v>
      </c>
      <c r="D51" s="183" t="s">
        <v>655</v>
      </c>
      <c r="E51" s="678">
        <v>2000</v>
      </c>
      <c r="F51" s="678">
        <v>2000</v>
      </c>
      <c r="G51" s="178"/>
    </row>
    <row r="52" spans="2:7" s="174" customFormat="1" ht="34.5" customHeight="1">
      <c r="B52" s="165">
        <v>10</v>
      </c>
      <c r="C52" s="33" t="s">
        <v>355</v>
      </c>
      <c r="D52" s="183" t="s">
        <v>656</v>
      </c>
      <c r="E52" s="679">
        <v>2000</v>
      </c>
      <c r="F52" s="679">
        <v>2000</v>
      </c>
      <c r="G52" s="178"/>
    </row>
    <row r="53" spans="2:7" s="174" customFormat="1" ht="34.5" customHeight="1">
      <c r="B53" s="165">
        <v>11</v>
      </c>
      <c r="C53" s="33" t="s">
        <v>153</v>
      </c>
      <c r="D53" s="183" t="s">
        <v>657</v>
      </c>
      <c r="E53" s="679"/>
      <c r="F53" s="679"/>
      <c r="G53" s="178"/>
    </row>
    <row r="54" spans="2:7" s="174" customFormat="1" ht="34.5" customHeight="1">
      <c r="B54" s="165">
        <v>12</v>
      </c>
      <c r="C54" s="33" t="s">
        <v>154</v>
      </c>
      <c r="D54" s="183" t="s">
        <v>658</v>
      </c>
      <c r="E54" s="679"/>
      <c r="F54" s="679"/>
      <c r="G54" s="178"/>
    </row>
    <row r="55" spans="2:7" s="174" customFormat="1" ht="34.5" customHeight="1">
      <c r="B55" s="165">
        <v>13</v>
      </c>
      <c r="C55" s="33" t="s">
        <v>156</v>
      </c>
      <c r="D55" s="183" t="s">
        <v>659</v>
      </c>
      <c r="E55" s="679"/>
      <c r="F55" s="679"/>
      <c r="G55" s="178"/>
    </row>
    <row r="56" spans="2:7" s="174" customFormat="1" ht="34.5" customHeight="1">
      <c r="B56" s="165">
        <v>14</v>
      </c>
      <c r="C56" s="33" t="s">
        <v>356</v>
      </c>
      <c r="D56" s="183" t="s">
        <v>660</v>
      </c>
      <c r="E56" s="679"/>
      <c r="F56" s="679"/>
      <c r="G56" s="178"/>
    </row>
    <row r="57" spans="2:7" s="174" customFormat="1" ht="34.5" customHeight="1">
      <c r="B57" s="165">
        <v>15</v>
      </c>
      <c r="C57" s="31" t="s">
        <v>158</v>
      </c>
      <c r="D57" s="183" t="s">
        <v>661</v>
      </c>
      <c r="E57" s="679"/>
      <c r="F57" s="679"/>
      <c r="G57" s="178"/>
    </row>
    <row r="58" spans="2:7" s="174" customFormat="1" ht="34.5" customHeight="1">
      <c r="B58" s="167"/>
      <c r="C58" s="32" t="s">
        <v>357</v>
      </c>
      <c r="D58" s="183" t="s">
        <v>662</v>
      </c>
      <c r="E58" s="678">
        <v>30302</v>
      </c>
      <c r="F58" s="678">
        <f>F63</f>
        <v>29513</v>
      </c>
      <c r="G58" s="178"/>
    </row>
    <row r="59" spans="2:7" s="175" customFormat="1" ht="34.5" customHeight="1">
      <c r="B59" s="165" t="s">
        <v>358</v>
      </c>
      <c r="C59" s="33" t="s">
        <v>359</v>
      </c>
      <c r="D59" s="183" t="s">
        <v>663</v>
      </c>
      <c r="E59" s="679"/>
      <c r="F59" s="679"/>
      <c r="G59" s="179"/>
    </row>
    <row r="60" spans="2:7" s="175" customFormat="1" ht="34.5" customHeight="1">
      <c r="B60" s="165" t="s">
        <v>360</v>
      </c>
      <c r="C60" s="33" t="s">
        <v>701</v>
      </c>
      <c r="D60" s="183" t="s">
        <v>664</v>
      </c>
      <c r="E60" s="679"/>
      <c r="F60" s="679"/>
      <c r="G60" s="179"/>
    </row>
    <row r="61" spans="2:7" s="174" customFormat="1" ht="34.5" customHeight="1">
      <c r="B61" s="165" t="s">
        <v>361</v>
      </c>
      <c r="C61" s="33" t="s">
        <v>362</v>
      </c>
      <c r="D61" s="183" t="s">
        <v>665</v>
      </c>
      <c r="E61" s="679"/>
      <c r="F61" s="679"/>
      <c r="G61" s="178"/>
    </row>
    <row r="62" spans="2:7" s="175" customFormat="1" ht="34.5" customHeight="1">
      <c r="B62" s="165" t="s">
        <v>363</v>
      </c>
      <c r="C62" s="33" t="s">
        <v>364</v>
      </c>
      <c r="D62" s="183" t="s">
        <v>666</v>
      </c>
      <c r="E62" s="679"/>
      <c r="F62" s="679"/>
      <c r="G62" s="179"/>
    </row>
    <row r="63" spans="2:7" ht="34.5" customHeight="1">
      <c r="B63" s="165" t="s">
        <v>365</v>
      </c>
      <c r="C63" s="33" t="s">
        <v>366</v>
      </c>
      <c r="D63" s="183" t="s">
        <v>667</v>
      </c>
      <c r="E63" s="679">
        <v>30302</v>
      </c>
      <c r="F63" s="679">
        <v>29513</v>
      </c>
      <c r="G63" s="180"/>
    </row>
    <row r="64" spans="2:7" ht="34.5" customHeight="1">
      <c r="B64" s="165" t="s">
        <v>367</v>
      </c>
      <c r="C64" s="33" t="s">
        <v>368</v>
      </c>
      <c r="D64" s="183" t="s">
        <v>668</v>
      </c>
      <c r="E64" s="679"/>
      <c r="F64" s="679"/>
      <c r="G64" s="180"/>
    </row>
    <row r="65" spans="2:7" ht="34.5" customHeight="1">
      <c r="B65" s="165" t="s">
        <v>369</v>
      </c>
      <c r="C65" s="33" t="s">
        <v>370</v>
      </c>
      <c r="D65" s="183" t="s">
        <v>669</v>
      </c>
      <c r="E65" s="679"/>
      <c r="F65" s="679"/>
      <c r="G65" s="180"/>
    </row>
    <row r="66" spans="2:7" ht="34.5" customHeight="1">
      <c r="B66" s="167">
        <v>21</v>
      </c>
      <c r="C66" s="32" t="s">
        <v>371</v>
      </c>
      <c r="D66" s="183" t="s">
        <v>670</v>
      </c>
      <c r="E66" s="679"/>
      <c r="F66" s="679"/>
      <c r="G66" s="180"/>
    </row>
    <row r="67" spans="2:7" ht="34.5" customHeight="1">
      <c r="B67" s="167">
        <v>22</v>
      </c>
      <c r="C67" s="32" t="s">
        <v>372</v>
      </c>
      <c r="D67" s="183" t="s">
        <v>671</v>
      </c>
      <c r="E67" s="679">
        <v>884</v>
      </c>
      <c r="F67" s="679">
        <v>884</v>
      </c>
      <c r="G67" s="180"/>
    </row>
    <row r="68" spans="2:7" ht="34.5" customHeight="1">
      <c r="B68" s="167">
        <v>236</v>
      </c>
      <c r="C68" s="32" t="s">
        <v>373</v>
      </c>
      <c r="D68" s="183" t="s">
        <v>672</v>
      </c>
      <c r="E68" s="679"/>
      <c r="F68" s="679"/>
      <c r="G68" s="180"/>
    </row>
    <row r="69" spans="2:7" ht="34.5" customHeight="1">
      <c r="B69" s="167" t="s">
        <v>374</v>
      </c>
      <c r="C69" s="32" t="s">
        <v>375</v>
      </c>
      <c r="D69" s="183" t="s">
        <v>673</v>
      </c>
      <c r="E69" s="678">
        <v>0</v>
      </c>
      <c r="F69" s="678">
        <v>0</v>
      </c>
      <c r="G69" s="180"/>
    </row>
    <row r="70" spans="2:7" ht="34.5" customHeight="1">
      <c r="B70" s="165" t="s">
        <v>376</v>
      </c>
      <c r="C70" s="33" t="s">
        <v>377</v>
      </c>
      <c r="D70" s="183" t="s">
        <v>674</v>
      </c>
      <c r="E70" s="679"/>
      <c r="F70" s="679"/>
      <c r="G70" s="180"/>
    </row>
    <row r="71" spans="2:7" ht="34.5" customHeight="1">
      <c r="B71" s="165" t="s">
        <v>378</v>
      </c>
      <c r="C71" s="33" t="s">
        <v>379</v>
      </c>
      <c r="D71" s="183" t="s">
        <v>675</v>
      </c>
      <c r="E71" s="679"/>
      <c r="F71" s="679"/>
      <c r="G71" s="180"/>
    </row>
    <row r="72" spans="2:7" ht="34.5" customHeight="1">
      <c r="B72" s="165" t="s">
        <v>380</v>
      </c>
      <c r="C72" s="33" t="s">
        <v>381</v>
      </c>
      <c r="D72" s="183" t="s">
        <v>676</v>
      </c>
      <c r="E72" s="679"/>
      <c r="F72" s="679"/>
      <c r="G72" s="180"/>
    </row>
    <row r="73" spans="2:7" ht="34.5" customHeight="1">
      <c r="B73" s="165" t="s">
        <v>382</v>
      </c>
      <c r="C73" s="33" t="s">
        <v>383</v>
      </c>
      <c r="D73" s="183" t="s">
        <v>677</v>
      </c>
      <c r="E73" s="679"/>
      <c r="F73" s="679"/>
      <c r="G73" s="180"/>
    </row>
    <row r="74" spans="2:7" ht="34.5" customHeight="1">
      <c r="B74" s="165" t="s">
        <v>384</v>
      </c>
      <c r="C74" s="33" t="s">
        <v>385</v>
      </c>
      <c r="D74" s="183" t="s">
        <v>678</v>
      </c>
      <c r="E74" s="679"/>
      <c r="F74" s="679"/>
      <c r="G74" s="180"/>
    </row>
    <row r="75" spans="2:7" ht="34.5" customHeight="1">
      <c r="B75" s="167">
        <v>24</v>
      </c>
      <c r="C75" s="32" t="s">
        <v>386</v>
      </c>
      <c r="D75" s="183" t="s">
        <v>679</v>
      </c>
      <c r="E75" s="679">
        <v>5500</v>
      </c>
      <c r="F75" s="679">
        <v>9344</v>
      </c>
      <c r="G75" s="180"/>
    </row>
    <row r="76" spans="2:7" ht="34.5" customHeight="1">
      <c r="B76" s="167">
        <v>27</v>
      </c>
      <c r="C76" s="32" t="s">
        <v>387</v>
      </c>
      <c r="D76" s="183" t="s">
        <v>680</v>
      </c>
      <c r="E76" s="679">
        <v>900</v>
      </c>
      <c r="F76" s="679">
        <v>900</v>
      </c>
      <c r="G76" s="180"/>
    </row>
    <row r="77" spans="2:7" ht="34.5" customHeight="1">
      <c r="B77" s="167" t="s">
        <v>388</v>
      </c>
      <c r="C77" s="32" t="s">
        <v>389</v>
      </c>
      <c r="D77" s="183" t="s">
        <v>681</v>
      </c>
      <c r="E77" s="679">
        <v>1100</v>
      </c>
      <c r="F77" s="679">
        <v>1100</v>
      </c>
      <c r="G77" s="180"/>
    </row>
    <row r="78" spans="2:7" ht="34.5" customHeight="1">
      <c r="B78" s="167"/>
      <c r="C78" s="32" t="s">
        <v>390</v>
      </c>
      <c r="D78" s="183" t="s">
        <v>682</v>
      </c>
      <c r="E78" s="678">
        <v>96579</v>
      </c>
      <c r="F78" s="678">
        <f>F9+F50</f>
        <v>99634</v>
      </c>
      <c r="G78" s="180"/>
    </row>
    <row r="79" spans="2:7" ht="34.5" customHeight="1">
      <c r="B79" s="167">
        <v>88</v>
      </c>
      <c r="C79" s="32" t="s">
        <v>162</v>
      </c>
      <c r="D79" s="183" t="s">
        <v>683</v>
      </c>
      <c r="E79" s="679">
        <v>14012</v>
      </c>
      <c r="F79" s="679">
        <v>14012</v>
      </c>
      <c r="G79" s="180"/>
    </row>
    <row r="80" spans="2:7" ht="34.5" customHeight="1">
      <c r="B80" s="167"/>
      <c r="C80" s="32" t="s">
        <v>45</v>
      </c>
      <c r="D80" s="184"/>
      <c r="E80" s="679"/>
      <c r="F80" s="679"/>
      <c r="G80" s="180"/>
    </row>
    <row r="81" spans="2:7" ht="34.5" customHeight="1">
      <c r="B81" s="167"/>
      <c r="C81" s="32" t="s">
        <v>391</v>
      </c>
      <c r="D81" s="183" t="s">
        <v>392</v>
      </c>
      <c r="E81" s="680">
        <v>67125</v>
      </c>
      <c r="F81" s="680">
        <v>66336</v>
      </c>
      <c r="G81" s="180"/>
    </row>
    <row r="82" spans="2:7" ht="34.5" customHeight="1">
      <c r="B82" s="167">
        <v>30</v>
      </c>
      <c r="C82" s="32" t="s">
        <v>393</v>
      </c>
      <c r="D82" s="183" t="s">
        <v>394</v>
      </c>
      <c r="E82" s="680">
        <v>17263</v>
      </c>
      <c r="F82" s="680">
        <v>17263</v>
      </c>
      <c r="G82" s="180"/>
    </row>
    <row r="83" spans="2:7" ht="34.5" customHeight="1">
      <c r="B83" s="165">
        <v>300</v>
      </c>
      <c r="C83" s="33" t="s">
        <v>163</v>
      </c>
      <c r="D83" s="183" t="s">
        <v>395</v>
      </c>
      <c r="E83" s="681"/>
      <c r="F83" s="681"/>
      <c r="G83" s="180"/>
    </row>
    <row r="84" spans="2:7" ht="34.5" customHeight="1">
      <c r="B84" s="165">
        <v>301</v>
      </c>
      <c r="C84" s="33" t="s">
        <v>396</v>
      </c>
      <c r="D84" s="183" t="s">
        <v>397</v>
      </c>
      <c r="E84" s="681"/>
      <c r="F84" s="681"/>
      <c r="G84" s="180"/>
    </row>
    <row r="85" spans="2:7" ht="34.5" customHeight="1">
      <c r="B85" s="165">
        <v>302</v>
      </c>
      <c r="C85" s="33" t="s">
        <v>164</v>
      </c>
      <c r="D85" s="183" t="s">
        <v>398</v>
      </c>
      <c r="E85" s="681"/>
      <c r="F85" s="681"/>
      <c r="G85" s="180"/>
    </row>
    <row r="86" spans="2:7" ht="34.5" customHeight="1">
      <c r="B86" s="165">
        <v>303</v>
      </c>
      <c r="C86" s="33" t="s">
        <v>165</v>
      </c>
      <c r="D86" s="183" t="s">
        <v>399</v>
      </c>
      <c r="E86" s="681">
        <v>17263</v>
      </c>
      <c r="F86" s="681">
        <v>17263</v>
      </c>
      <c r="G86" s="180"/>
    </row>
    <row r="87" spans="2:7" ht="34.5" customHeight="1">
      <c r="B87" s="165">
        <v>304</v>
      </c>
      <c r="C87" s="33" t="s">
        <v>166</v>
      </c>
      <c r="D87" s="183" t="s">
        <v>400</v>
      </c>
      <c r="E87" s="681"/>
      <c r="F87" s="681"/>
      <c r="G87" s="180"/>
    </row>
    <row r="88" spans="2:7" ht="34.5" customHeight="1">
      <c r="B88" s="165">
        <v>305</v>
      </c>
      <c r="C88" s="33" t="s">
        <v>167</v>
      </c>
      <c r="D88" s="183" t="s">
        <v>401</v>
      </c>
      <c r="E88" s="681"/>
      <c r="F88" s="681"/>
      <c r="G88" s="180"/>
    </row>
    <row r="89" spans="2:7" ht="34.5" customHeight="1">
      <c r="B89" s="165">
        <v>306</v>
      </c>
      <c r="C89" s="33" t="s">
        <v>168</v>
      </c>
      <c r="D89" s="183" t="s">
        <v>402</v>
      </c>
      <c r="E89" s="681"/>
      <c r="F89" s="681"/>
      <c r="G89" s="180"/>
    </row>
    <row r="90" spans="2:7" ht="34.5" customHeight="1">
      <c r="B90" s="165">
        <v>309</v>
      </c>
      <c r="C90" s="33" t="s">
        <v>169</v>
      </c>
      <c r="D90" s="183" t="s">
        <v>403</v>
      </c>
      <c r="E90" s="681"/>
      <c r="F90" s="681"/>
      <c r="G90" s="180"/>
    </row>
    <row r="91" spans="2:7" ht="34.5" customHeight="1">
      <c r="B91" s="167">
        <v>31</v>
      </c>
      <c r="C91" s="32" t="s">
        <v>404</v>
      </c>
      <c r="D91" s="183" t="s">
        <v>405</v>
      </c>
      <c r="E91" s="681"/>
      <c r="F91" s="681"/>
      <c r="G91" s="180"/>
    </row>
    <row r="92" spans="2:7" ht="34.5" customHeight="1">
      <c r="B92" s="167" t="s">
        <v>406</v>
      </c>
      <c r="C92" s="32" t="s">
        <v>407</v>
      </c>
      <c r="D92" s="183" t="s">
        <v>408</v>
      </c>
      <c r="E92" s="681"/>
      <c r="F92" s="681"/>
      <c r="G92" s="180"/>
    </row>
    <row r="93" spans="2:7" ht="34.5" customHeight="1">
      <c r="B93" s="167">
        <v>32</v>
      </c>
      <c r="C93" s="32" t="s">
        <v>170</v>
      </c>
      <c r="D93" s="183" t="s">
        <v>409</v>
      </c>
      <c r="E93" s="681">
        <v>12103</v>
      </c>
      <c r="F93" s="681">
        <v>12103</v>
      </c>
      <c r="G93" s="180"/>
    </row>
    <row r="94" spans="2:7" ht="57.75" customHeight="1">
      <c r="B94" s="167">
        <v>330</v>
      </c>
      <c r="C94" s="32" t="s">
        <v>410</v>
      </c>
      <c r="D94" s="183" t="s">
        <v>411</v>
      </c>
      <c r="E94" s="681"/>
      <c r="F94" s="681"/>
      <c r="G94" s="180"/>
    </row>
    <row r="95" spans="2:7" ht="63" customHeight="1">
      <c r="B95" s="167" t="s">
        <v>171</v>
      </c>
      <c r="C95" s="32" t="s">
        <v>412</v>
      </c>
      <c r="D95" s="183" t="s">
        <v>413</v>
      </c>
      <c r="E95" s="681"/>
      <c r="F95" s="681"/>
      <c r="G95" s="180"/>
    </row>
    <row r="96" spans="2:7" ht="62.25" customHeight="1">
      <c r="B96" s="167" t="s">
        <v>171</v>
      </c>
      <c r="C96" s="32" t="s">
        <v>414</v>
      </c>
      <c r="D96" s="183" t="s">
        <v>415</v>
      </c>
      <c r="E96" s="681"/>
      <c r="F96" s="681"/>
      <c r="G96" s="180"/>
    </row>
    <row r="97" spans="2:7" ht="34.5" customHeight="1">
      <c r="B97" s="167">
        <v>34</v>
      </c>
      <c r="C97" s="32" t="s">
        <v>416</v>
      </c>
      <c r="D97" s="183" t="s">
        <v>417</v>
      </c>
      <c r="E97" s="680">
        <v>37759</v>
      </c>
      <c r="F97" s="680">
        <v>37759</v>
      </c>
      <c r="G97" s="180"/>
    </row>
    <row r="98" spans="1:7" ht="34.5" customHeight="1">
      <c r="A98" s="219"/>
      <c r="B98" s="564">
        <v>340</v>
      </c>
      <c r="C98" s="33" t="s">
        <v>418</v>
      </c>
      <c r="D98" s="183" t="s">
        <v>419</v>
      </c>
      <c r="E98" s="681">
        <v>36681</v>
      </c>
      <c r="F98" s="681">
        <v>36681</v>
      </c>
      <c r="G98" s="181"/>
    </row>
    <row r="99" spans="1:7" ht="34.5" customHeight="1">
      <c r="A99" s="219"/>
      <c r="B99" s="564">
        <v>341</v>
      </c>
      <c r="C99" s="33" t="s">
        <v>420</v>
      </c>
      <c r="D99" s="183" t="s">
        <v>421</v>
      </c>
      <c r="E99" s="681">
        <v>1078</v>
      </c>
      <c r="F99" s="681">
        <v>289</v>
      </c>
      <c r="G99" s="181"/>
    </row>
    <row r="100" spans="1:7" ht="34.5" customHeight="1">
      <c r="A100" s="219"/>
      <c r="B100" s="565"/>
      <c r="C100" s="32" t="s">
        <v>422</v>
      </c>
      <c r="D100" s="183" t="s">
        <v>423</v>
      </c>
      <c r="E100" s="681"/>
      <c r="F100" s="681"/>
      <c r="G100" s="180"/>
    </row>
    <row r="101" spans="1:7" ht="34.5" customHeight="1">
      <c r="A101" s="219"/>
      <c r="B101" s="565">
        <v>35</v>
      </c>
      <c r="C101" s="32" t="s">
        <v>424</v>
      </c>
      <c r="D101" s="183" t="s">
        <v>425</v>
      </c>
      <c r="E101" s="680">
        <v>0</v>
      </c>
      <c r="F101" s="680">
        <v>0</v>
      </c>
      <c r="G101" s="180"/>
    </row>
    <row r="102" spans="2:7" ht="34.5" customHeight="1">
      <c r="B102" s="165">
        <v>350</v>
      </c>
      <c r="C102" s="33" t="s">
        <v>426</v>
      </c>
      <c r="D102" s="183" t="s">
        <v>427</v>
      </c>
      <c r="E102" s="681"/>
      <c r="F102" s="681"/>
      <c r="G102" s="180"/>
    </row>
    <row r="103" spans="2:7" ht="34.5" customHeight="1">
      <c r="B103" s="165">
        <v>351</v>
      </c>
      <c r="C103" s="33" t="s">
        <v>428</v>
      </c>
      <c r="D103" s="183" t="s">
        <v>429</v>
      </c>
      <c r="E103" s="681"/>
      <c r="F103" s="681"/>
      <c r="G103" s="180"/>
    </row>
    <row r="104" spans="2:7" ht="34.5" customHeight="1">
      <c r="B104" s="167"/>
      <c r="C104" s="32" t="s">
        <v>430</v>
      </c>
      <c r="D104" s="183" t="s">
        <v>431</v>
      </c>
      <c r="E104" s="680">
        <v>5500</v>
      </c>
      <c r="F104" s="680">
        <v>5500</v>
      </c>
      <c r="G104" s="180"/>
    </row>
    <row r="105" spans="2:7" ht="34.5" customHeight="1">
      <c r="B105" s="167">
        <v>40</v>
      </c>
      <c r="C105" s="32" t="s">
        <v>432</v>
      </c>
      <c r="D105" s="183" t="s">
        <v>433</v>
      </c>
      <c r="E105" s="680">
        <v>5500</v>
      </c>
      <c r="F105" s="680">
        <v>5500</v>
      </c>
      <c r="G105" s="180"/>
    </row>
    <row r="106" spans="2:7" ht="34.5" customHeight="1">
      <c r="B106" s="165">
        <v>400</v>
      </c>
      <c r="C106" s="33" t="s">
        <v>172</v>
      </c>
      <c r="D106" s="183" t="s">
        <v>434</v>
      </c>
      <c r="E106" s="681"/>
      <c r="F106" s="681"/>
      <c r="G106" s="180"/>
    </row>
    <row r="107" spans="2:7" ht="34.5" customHeight="1">
      <c r="B107" s="165">
        <v>401</v>
      </c>
      <c r="C107" s="33" t="s">
        <v>435</v>
      </c>
      <c r="D107" s="183" t="s">
        <v>436</v>
      </c>
      <c r="E107" s="681"/>
      <c r="F107" s="681"/>
      <c r="G107" s="180"/>
    </row>
    <row r="108" spans="2:7" ht="34.5" customHeight="1">
      <c r="B108" s="165">
        <v>403</v>
      </c>
      <c r="C108" s="33" t="s">
        <v>173</v>
      </c>
      <c r="D108" s="183" t="s">
        <v>437</v>
      </c>
      <c r="E108" s="681"/>
      <c r="F108" s="681"/>
      <c r="G108" s="180"/>
    </row>
    <row r="109" spans="2:7" ht="34.5" customHeight="1">
      <c r="B109" s="165">
        <v>404</v>
      </c>
      <c r="C109" s="33" t="s">
        <v>174</v>
      </c>
      <c r="D109" s="183" t="s">
        <v>438</v>
      </c>
      <c r="E109" s="681">
        <v>5500</v>
      </c>
      <c r="F109" s="681">
        <v>5500</v>
      </c>
      <c r="G109" s="180"/>
    </row>
    <row r="110" spans="2:7" ht="34.5" customHeight="1">
      <c r="B110" s="165">
        <v>405</v>
      </c>
      <c r="C110" s="33" t="s">
        <v>439</v>
      </c>
      <c r="D110" s="183" t="s">
        <v>440</v>
      </c>
      <c r="E110" s="681"/>
      <c r="F110" s="681"/>
      <c r="G110" s="180"/>
    </row>
    <row r="111" spans="2:7" ht="34.5" customHeight="1">
      <c r="B111" s="165" t="s">
        <v>175</v>
      </c>
      <c r="C111" s="33" t="s">
        <v>176</v>
      </c>
      <c r="D111" s="183" t="s">
        <v>441</v>
      </c>
      <c r="E111" s="681"/>
      <c r="F111" s="681"/>
      <c r="G111" s="180"/>
    </row>
    <row r="112" spans="2:7" ht="34.5" customHeight="1">
      <c r="B112" s="167">
        <v>41</v>
      </c>
      <c r="C112" s="32" t="s">
        <v>442</v>
      </c>
      <c r="D112" s="183" t="s">
        <v>443</v>
      </c>
      <c r="E112" s="680">
        <v>0</v>
      </c>
      <c r="F112" s="680">
        <v>0</v>
      </c>
      <c r="G112" s="180"/>
    </row>
    <row r="113" spans="2:7" ht="34.5" customHeight="1">
      <c r="B113" s="165">
        <v>410</v>
      </c>
      <c r="C113" s="33" t="s">
        <v>177</v>
      </c>
      <c r="D113" s="183" t="s">
        <v>444</v>
      </c>
      <c r="E113" s="681"/>
      <c r="F113" s="681"/>
      <c r="G113" s="180"/>
    </row>
    <row r="114" spans="2:7" ht="34.5" customHeight="1">
      <c r="B114" s="165">
        <v>411</v>
      </c>
      <c r="C114" s="33" t="s">
        <v>178</v>
      </c>
      <c r="D114" s="183" t="s">
        <v>445</v>
      </c>
      <c r="E114" s="681"/>
      <c r="F114" s="681"/>
      <c r="G114" s="180"/>
    </row>
    <row r="115" spans="2:7" ht="34.5" customHeight="1">
      <c r="B115" s="165">
        <v>412</v>
      </c>
      <c r="C115" s="33" t="s">
        <v>446</v>
      </c>
      <c r="D115" s="183" t="s">
        <v>447</v>
      </c>
      <c r="E115" s="681"/>
      <c r="F115" s="681"/>
      <c r="G115" s="180"/>
    </row>
    <row r="116" spans="2:7" ht="34.5" customHeight="1">
      <c r="B116" s="165">
        <v>413</v>
      </c>
      <c r="C116" s="33" t="s">
        <v>448</v>
      </c>
      <c r="D116" s="183" t="s">
        <v>449</v>
      </c>
      <c r="E116" s="681"/>
      <c r="F116" s="681"/>
      <c r="G116" s="180"/>
    </row>
    <row r="117" spans="2:7" ht="34.5" customHeight="1">
      <c r="B117" s="165">
        <v>414</v>
      </c>
      <c r="C117" s="33" t="s">
        <v>450</v>
      </c>
      <c r="D117" s="183" t="s">
        <v>451</v>
      </c>
      <c r="E117" s="681"/>
      <c r="F117" s="681"/>
      <c r="G117" s="180"/>
    </row>
    <row r="118" spans="2:7" ht="34.5" customHeight="1">
      <c r="B118" s="165">
        <v>415</v>
      </c>
      <c r="C118" s="33" t="s">
        <v>452</v>
      </c>
      <c r="D118" s="183" t="s">
        <v>453</v>
      </c>
      <c r="E118" s="681"/>
      <c r="F118" s="681"/>
      <c r="G118" s="180"/>
    </row>
    <row r="119" spans="2:7" ht="34.5" customHeight="1">
      <c r="B119" s="165">
        <v>416</v>
      </c>
      <c r="C119" s="33" t="s">
        <v>454</v>
      </c>
      <c r="D119" s="183" t="s">
        <v>455</v>
      </c>
      <c r="E119" s="681"/>
      <c r="F119" s="681"/>
      <c r="G119" s="180"/>
    </row>
    <row r="120" spans="2:7" ht="34.5" customHeight="1">
      <c r="B120" s="165">
        <v>419</v>
      </c>
      <c r="C120" s="33" t="s">
        <v>456</v>
      </c>
      <c r="D120" s="183" t="s">
        <v>457</v>
      </c>
      <c r="E120" s="681"/>
      <c r="F120" s="681"/>
      <c r="G120" s="180"/>
    </row>
    <row r="121" spans="2:7" ht="34.5" customHeight="1">
      <c r="B121" s="167">
        <v>498</v>
      </c>
      <c r="C121" s="32" t="s">
        <v>458</v>
      </c>
      <c r="D121" s="183" t="s">
        <v>459</v>
      </c>
      <c r="E121" s="681"/>
      <c r="F121" s="681"/>
      <c r="G121" s="180"/>
    </row>
    <row r="122" spans="2:7" ht="34.5" customHeight="1">
      <c r="B122" s="167" t="s">
        <v>460</v>
      </c>
      <c r="C122" s="32" t="s">
        <v>461</v>
      </c>
      <c r="D122" s="183" t="s">
        <v>462</v>
      </c>
      <c r="E122" s="680">
        <v>23954</v>
      </c>
      <c r="F122" s="680">
        <f>F131+F139+F140+F141+F142</f>
        <v>27798</v>
      </c>
      <c r="G122" s="180"/>
    </row>
    <row r="123" spans="2:7" ht="34.5" customHeight="1">
      <c r="B123" s="167">
        <v>42</v>
      </c>
      <c r="C123" s="32" t="s">
        <v>463</v>
      </c>
      <c r="D123" s="183" t="s">
        <v>464</v>
      </c>
      <c r="E123" s="680">
        <v>0</v>
      </c>
      <c r="F123" s="680">
        <v>0</v>
      </c>
      <c r="G123" s="180"/>
    </row>
    <row r="124" spans="2:7" ht="34.5" customHeight="1">
      <c r="B124" s="165">
        <v>420</v>
      </c>
      <c r="C124" s="33" t="s">
        <v>465</v>
      </c>
      <c r="D124" s="183" t="s">
        <v>466</v>
      </c>
      <c r="E124" s="681"/>
      <c r="F124" s="681"/>
      <c r="G124" s="180"/>
    </row>
    <row r="125" spans="2:7" ht="34.5" customHeight="1">
      <c r="B125" s="165">
        <v>421</v>
      </c>
      <c r="C125" s="33" t="s">
        <v>467</v>
      </c>
      <c r="D125" s="183" t="s">
        <v>468</v>
      </c>
      <c r="E125" s="681"/>
      <c r="F125" s="681"/>
      <c r="G125" s="180"/>
    </row>
    <row r="126" spans="2:7" ht="34.5" customHeight="1">
      <c r="B126" s="165">
        <v>422</v>
      </c>
      <c r="C126" s="33" t="s">
        <v>381</v>
      </c>
      <c r="D126" s="183" t="s">
        <v>469</v>
      </c>
      <c r="E126" s="681"/>
      <c r="F126" s="681"/>
      <c r="G126" s="181"/>
    </row>
    <row r="127" spans="2:6" ht="34.5" customHeight="1">
      <c r="B127" s="165">
        <v>423</v>
      </c>
      <c r="C127" s="33" t="s">
        <v>383</v>
      </c>
      <c r="D127" s="183" t="s">
        <v>470</v>
      </c>
      <c r="E127" s="681"/>
      <c r="F127" s="681"/>
    </row>
    <row r="128" spans="2:6" ht="34.5" customHeight="1">
      <c r="B128" s="165">
        <v>427</v>
      </c>
      <c r="C128" s="33" t="s">
        <v>471</v>
      </c>
      <c r="D128" s="183" t="s">
        <v>472</v>
      </c>
      <c r="E128" s="681"/>
      <c r="F128" s="681"/>
    </row>
    <row r="129" spans="2:6" ht="34.5" customHeight="1">
      <c r="B129" s="165" t="s">
        <v>473</v>
      </c>
      <c r="C129" s="33" t="s">
        <v>474</v>
      </c>
      <c r="D129" s="183" t="s">
        <v>475</v>
      </c>
      <c r="E129" s="681"/>
      <c r="F129" s="681"/>
    </row>
    <row r="130" spans="2:6" ht="34.5" customHeight="1">
      <c r="B130" s="167">
        <v>430</v>
      </c>
      <c r="C130" s="32" t="s">
        <v>476</v>
      </c>
      <c r="D130" s="183" t="s">
        <v>477</v>
      </c>
      <c r="E130" s="681"/>
      <c r="F130" s="681"/>
    </row>
    <row r="131" spans="2:6" ht="34.5" customHeight="1">
      <c r="B131" s="167" t="s">
        <v>478</v>
      </c>
      <c r="C131" s="32" t="s">
        <v>479</v>
      </c>
      <c r="D131" s="183" t="s">
        <v>480</v>
      </c>
      <c r="E131" s="680">
        <v>11000</v>
      </c>
      <c r="F131" s="680">
        <f>F136</f>
        <v>12844</v>
      </c>
    </row>
    <row r="132" spans="2:6" ht="34.5" customHeight="1">
      <c r="B132" s="165">
        <v>431</v>
      </c>
      <c r="C132" s="33" t="s">
        <v>481</v>
      </c>
      <c r="D132" s="183" t="s">
        <v>482</v>
      </c>
      <c r="E132" s="681"/>
      <c r="F132" s="681"/>
    </row>
    <row r="133" spans="2:6" ht="34.5" customHeight="1">
      <c r="B133" s="165">
        <v>432</v>
      </c>
      <c r="C133" s="33" t="s">
        <v>483</v>
      </c>
      <c r="D133" s="183" t="s">
        <v>484</v>
      </c>
      <c r="E133" s="681"/>
      <c r="F133" s="681"/>
    </row>
    <row r="134" spans="2:6" ht="34.5" customHeight="1">
      <c r="B134" s="165">
        <v>433</v>
      </c>
      <c r="C134" s="33" t="s">
        <v>485</v>
      </c>
      <c r="D134" s="183" t="s">
        <v>486</v>
      </c>
      <c r="E134" s="681"/>
      <c r="F134" s="681"/>
    </row>
    <row r="135" spans="2:6" ht="34.5" customHeight="1">
      <c r="B135" s="165">
        <v>434</v>
      </c>
      <c r="C135" s="33" t="s">
        <v>487</v>
      </c>
      <c r="D135" s="183" t="s">
        <v>488</v>
      </c>
      <c r="E135" s="681"/>
      <c r="F135" s="681"/>
    </row>
    <row r="136" spans="2:6" ht="34.5" customHeight="1">
      <c r="B136" s="165">
        <v>435</v>
      </c>
      <c r="C136" s="33" t="s">
        <v>489</v>
      </c>
      <c r="D136" s="183" t="s">
        <v>490</v>
      </c>
      <c r="E136" s="681">
        <v>11000</v>
      </c>
      <c r="F136" s="681">
        <v>12844</v>
      </c>
    </row>
    <row r="137" spans="2:6" ht="34.5" customHeight="1">
      <c r="B137" s="165">
        <v>436</v>
      </c>
      <c r="C137" s="33" t="s">
        <v>491</v>
      </c>
      <c r="D137" s="183" t="s">
        <v>492</v>
      </c>
      <c r="E137" s="681"/>
      <c r="F137" s="681"/>
    </row>
    <row r="138" spans="2:6" ht="34.5" customHeight="1">
      <c r="B138" s="165">
        <v>439</v>
      </c>
      <c r="C138" s="33" t="s">
        <v>493</v>
      </c>
      <c r="D138" s="183" t="s">
        <v>494</v>
      </c>
      <c r="E138" s="681"/>
      <c r="F138" s="681"/>
    </row>
    <row r="139" spans="2:6" ht="34.5" customHeight="1">
      <c r="B139" s="167" t="s">
        <v>495</v>
      </c>
      <c r="C139" s="32" t="s">
        <v>496</v>
      </c>
      <c r="D139" s="183" t="s">
        <v>497</v>
      </c>
      <c r="E139" s="681">
        <v>10500</v>
      </c>
      <c r="F139" s="681">
        <v>12500</v>
      </c>
    </row>
    <row r="140" spans="2:6" ht="34.5" customHeight="1">
      <c r="B140" s="167">
        <v>47</v>
      </c>
      <c r="C140" s="32" t="s">
        <v>498</v>
      </c>
      <c r="D140" s="183" t="s">
        <v>499</v>
      </c>
      <c r="E140" s="681">
        <v>800</v>
      </c>
      <c r="F140" s="681">
        <v>800</v>
      </c>
    </row>
    <row r="141" spans="2:6" ht="34.5" customHeight="1">
      <c r="B141" s="167">
        <v>48</v>
      </c>
      <c r="C141" s="32" t="s">
        <v>500</v>
      </c>
      <c r="D141" s="183" t="s">
        <v>501</v>
      </c>
      <c r="E141" s="681">
        <v>1500</v>
      </c>
      <c r="F141" s="681">
        <v>1500</v>
      </c>
    </row>
    <row r="142" spans="2:6" ht="34.5" customHeight="1">
      <c r="B142" s="167" t="s">
        <v>179</v>
      </c>
      <c r="C142" s="32" t="s">
        <v>502</v>
      </c>
      <c r="D142" s="183" t="s">
        <v>503</v>
      </c>
      <c r="E142" s="681">
        <v>154</v>
      </c>
      <c r="F142" s="681">
        <v>154</v>
      </c>
    </row>
    <row r="143" spans="2:6" ht="53.25" customHeight="1">
      <c r="B143" s="167"/>
      <c r="C143" s="32" t="s">
        <v>504</v>
      </c>
      <c r="D143" s="183" t="s">
        <v>505</v>
      </c>
      <c r="E143" s="680">
        <v>0</v>
      </c>
      <c r="F143" s="680">
        <v>0</v>
      </c>
    </row>
    <row r="144" spans="2:6" ht="34.5" customHeight="1">
      <c r="B144" s="167"/>
      <c r="C144" s="32" t="s">
        <v>506</v>
      </c>
      <c r="D144" s="183" t="s">
        <v>507</v>
      </c>
      <c r="E144" s="680">
        <v>96579</v>
      </c>
      <c r="F144" s="680">
        <f>F81+F104+F122</f>
        <v>99634</v>
      </c>
    </row>
    <row r="145" spans="2:6" ht="34.5" customHeight="1" thickBot="1">
      <c r="B145" s="168">
        <v>89</v>
      </c>
      <c r="C145" s="169" t="s">
        <v>508</v>
      </c>
      <c r="D145" s="185" t="s">
        <v>509</v>
      </c>
      <c r="E145" s="682">
        <v>14012</v>
      </c>
      <c r="F145" s="682">
        <v>14012</v>
      </c>
    </row>
    <row r="147" spans="2:4" ht="15.75">
      <c r="B147" s="1"/>
      <c r="C147" s="1"/>
      <c r="D147" s="1"/>
    </row>
    <row r="148" spans="2:4" ht="18.75">
      <c r="B148" s="1"/>
      <c r="C148" s="1"/>
      <c r="D148" s="176"/>
    </row>
  </sheetData>
  <sheetProtection/>
  <mergeCells count="6">
    <mergeCell ref="B3:F3"/>
    <mergeCell ref="B5:B6"/>
    <mergeCell ref="C5:C6"/>
    <mergeCell ref="D5:D6"/>
    <mergeCell ref="E5:E6"/>
    <mergeCell ref="F5:F6"/>
  </mergeCells>
  <printOptions/>
  <pageMargins left="0.7086614173228347" right="0.31496062992125984" top="0.35433070866141736" bottom="0.5511811023622047" header="0.31496062992125984" footer="0.31496062992125984"/>
  <pageSetup horizontalDpi="600" verticalDpi="600" orientation="portrait" paperSize="9" scale="45" r:id="rId1"/>
  <ignoredErrors>
    <ignoredError sqref="D80:D108 D109:D145 D8:D79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B2:F85"/>
  <sheetViews>
    <sheetView showGridLines="0" zoomScale="55" zoomScaleNormal="55" zoomScalePageLayoutView="0" workbookViewId="0" topLeftCell="A1">
      <selection activeCell="D53" sqref="D53"/>
    </sheetView>
  </sheetViews>
  <sheetFormatPr defaultColWidth="9.140625" defaultRowHeight="12.75"/>
  <cols>
    <col min="1" max="1" width="5.00390625" style="1" customWidth="1"/>
    <col min="2" max="2" width="18.421875" style="1" customWidth="1"/>
    <col min="3" max="3" width="103.00390625" style="1" bestFit="1" customWidth="1"/>
    <col min="4" max="4" width="22.28125" style="1" customWidth="1"/>
    <col min="5" max="6" width="25.7109375" style="0" customWidth="1"/>
    <col min="7" max="7" width="14.8515625" style="1" customWidth="1"/>
    <col min="8" max="8" width="9.140625" style="1" customWidth="1"/>
    <col min="9" max="9" width="12.28125" style="1" customWidth="1"/>
    <col min="10" max="10" width="13.421875" style="1" customWidth="1"/>
    <col min="11" max="16384" width="9.140625" style="1" customWidth="1"/>
  </cols>
  <sheetData>
    <row r="2" ht="27" customHeight="1">
      <c r="F2" s="511" t="s">
        <v>692</v>
      </c>
    </row>
    <row r="3" ht="15.75">
      <c r="B3" s="132"/>
    </row>
    <row r="4" spans="2:6" ht="27" customHeight="1">
      <c r="B4" s="782" t="s">
        <v>758</v>
      </c>
      <c r="C4" s="782"/>
      <c r="D4" s="782"/>
      <c r="E4" s="782"/>
      <c r="F4" s="782"/>
    </row>
    <row r="5" spans="5:6" ht="32.25" customHeight="1" hidden="1" thickBot="1">
      <c r="E5" s="1"/>
      <c r="F5" s="1"/>
    </row>
    <row r="6" spans="5:6" ht="15.75" customHeight="1" hidden="1">
      <c r="E6" s="1"/>
      <c r="F6" s="1"/>
    </row>
    <row r="7" spans="5:6" ht="28.5" customHeight="1" thickBot="1">
      <c r="E7" s="27"/>
      <c r="F7" s="215" t="s">
        <v>513</v>
      </c>
    </row>
    <row r="8" spans="2:6" ht="44.25" customHeight="1">
      <c r="B8" s="783" t="s">
        <v>578</v>
      </c>
      <c r="C8" s="785" t="s">
        <v>586</v>
      </c>
      <c r="D8" s="787" t="s">
        <v>579</v>
      </c>
      <c r="E8" s="789" t="s">
        <v>776</v>
      </c>
      <c r="F8" s="791" t="s">
        <v>777</v>
      </c>
    </row>
    <row r="9" spans="2:6" ht="56.25" customHeight="1" thickBot="1">
      <c r="B9" s="784"/>
      <c r="C9" s="786"/>
      <c r="D9" s="788"/>
      <c r="E9" s="790"/>
      <c r="F9" s="792"/>
    </row>
    <row r="10" spans="2:6" s="138" customFormat="1" ht="34.5" customHeight="1">
      <c r="B10" s="136"/>
      <c r="C10" s="137" t="s">
        <v>222</v>
      </c>
      <c r="D10" s="149"/>
      <c r="E10" s="257"/>
      <c r="F10" s="259"/>
    </row>
    <row r="11" spans="2:6" s="139" customFormat="1" ht="34.5" customHeight="1">
      <c r="B11" s="155" t="s">
        <v>223</v>
      </c>
      <c r="C11" s="156" t="s">
        <v>224</v>
      </c>
      <c r="D11" s="151">
        <v>1001</v>
      </c>
      <c r="E11" s="255">
        <v>135493</v>
      </c>
      <c r="F11" s="692">
        <f>F12+F19+F27</f>
        <v>132573</v>
      </c>
    </row>
    <row r="12" spans="2:6" s="138" customFormat="1" ht="34.5" customHeight="1">
      <c r="B12" s="155">
        <v>60</v>
      </c>
      <c r="C12" s="156" t="s">
        <v>225</v>
      </c>
      <c r="D12" s="151">
        <v>1002</v>
      </c>
      <c r="E12" s="255">
        <v>46173</v>
      </c>
      <c r="F12" s="692">
        <f>F17</f>
        <v>46173</v>
      </c>
    </row>
    <row r="13" spans="2:6" s="138" customFormat="1" ht="34.5" customHeight="1">
      <c r="B13" s="141">
        <v>600</v>
      </c>
      <c r="C13" s="142" t="s">
        <v>226</v>
      </c>
      <c r="D13" s="150">
        <v>1003</v>
      </c>
      <c r="E13" s="255"/>
      <c r="F13" s="692"/>
    </row>
    <row r="14" spans="2:6" s="138" customFormat="1" ht="34.5" customHeight="1">
      <c r="B14" s="141">
        <v>601</v>
      </c>
      <c r="C14" s="142" t="s">
        <v>227</v>
      </c>
      <c r="D14" s="150">
        <v>1004</v>
      </c>
      <c r="E14" s="255"/>
      <c r="F14" s="692"/>
    </row>
    <row r="15" spans="2:6" s="138" customFormat="1" ht="34.5" customHeight="1">
      <c r="B15" s="141">
        <v>602</v>
      </c>
      <c r="C15" s="142" t="s">
        <v>228</v>
      </c>
      <c r="D15" s="150">
        <v>1005</v>
      </c>
      <c r="E15" s="255"/>
      <c r="F15" s="692"/>
    </row>
    <row r="16" spans="2:6" s="138" customFormat="1" ht="34.5" customHeight="1">
      <c r="B16" s="141">
        <v>603</v>
      </c>
      <c r="C16" s="142" t="s">
        <v>229</v>
      </c>
      <c r="D16" s="150">
        <v>1006</v>
      </c>
      <c r="E16" s="255"/>
      <c r="F16" s="692"/>
    </row>
    <row r="17" spans="2:6" s="138" customFormat="1" ht="34.5" customHeight="1">
      <c r="B17" s="141">
        <v>604</v>
      </c>
      <c r="C17" s="142" t="s">
        <v>230</v>
      </c>
      <c r="D17" s="150">
        <v>1007</v>
      </c>
      <c r="E17" s="255">
        <v>46173</v>
      </c>
      <c r="F17" s="692">
        <v>46173</v>
      </c>
    </row>
    <row r="18" spans="2:6" s="138" customFormat="1" ht="34.5" customHeight="1">
      <c r="B18" s="141">
        <v>605</v>
      </c>
      <c r="C18" s="142" t="s">
        <v>231</v>
      </c>
      <c r="D18" s="150">
        <v>1008</v>
      </c>
      <c r="E18" s="255"/>
      <c r="F18" s="692"/>
    </row>
    <row r="19" spans="2:6" s="138" customFormat="1" ht="34.5" customHeight="1">
      <c r="B19" s="155">
        <v>61</v>
      </c>
      <c r="C19" s="156" t="s">
        <v>232</v>
      </c>
      <c r="D19" s="151">
        <v>1009</v>
      </c>
      <c r="E19" s="255">
        <v>88400</v>
      </c>
      <c r="F19" s="692">
        <f>F24</f>
        <v>85150</v>
      </c>
    </row>
    <row r="20" spans="2:6" s="138" customFormat="1" ht="34.5" customHeight="1">
      <c r="B20" s="141">
        <v>610</v>
      </c>
      <c r="C20" s="142" t="s">
        <v>233</v>
      </c>
      <c r="D20" s="150">
        <v>1010</v>
      </c>
      <c r="E20" s="255"/>
      <c r="F20" s="692"/>
    </row>
    <row r="21" spans="2:6" s="138" customFormat="1" ht="34.5" customHeight="1">
      <c r="B21" s="141">
        <v>611</v>
      </c>
      <c r="C21" s="142" t="s">
        <v>234</v>
      </c>
      <c r="D21" s="150">
        <v>1011</v>
      </c>
      <c r="E21" s="255"/>
      <c r="F21" s="692"/>
    </row>
    <row r="22" spans="2:6" s="138" customFormat="1" ht="34.5" customHeight="1">
      <c r="B22" s="141">
        <v>612</v>
      </c>
      <c r="C22" s="142" t="s">
        <v>235</v>
      </c>
      <c r="D22" s="150">
        <v>1012</v>
      </c>
      <c r="E22" s="255"/>
      <c r="F22" s="692"/>
    </row>
    <row r="23" spans="2:6" s="138" customFormat="1" ht="34.5" customHeight="1">
      <c r="B23" s="141">
        <v>613</v>
      </c>
      <c r="C23" s="142" t="s">
        <v>236</v>
      </c>
      <c r="D23" s="150">
        <v>1013</v>
      </c>
      <c r="E23" s="255"/>
      <c r="F23" s="692"/>
    </row>
    <row r="24" spans="2:6" s="138" customFormat="1" ht="34.5" customHeight="1">
      <c r="B24" s="141">
        <v>614</v>
      </c>
      <c r="C24" s="142" t="s">
        <v>237</v>
      </c>
      <c r="D24" s="150">
        <v>1014</v>
      </c>
      <c r="E24" s="255">
        <v>88400</v>
      </c>
      <c r="F24" s="692">
        <v>85150</v>
      </c>
    </row>
    <row r="25" spans="2:6" s="138" customFormat="1" ht="34.5" customHeight="1">
      <c r="B25" s="141">
        <v>615</v>
      </c>
      <c r="C25" s="142" t="s">
        <v>238</v>
      </c>
      <c r="D25" s="150">
        <v>1015</v>
      </c>
      <c r="E25" s="255"/>
      <c r="F25" s="692"/>
    </row>
    <row r="26" spans="2:6" s="138" customFormat="1" ht="34.5" customHeight="1">
      <c r="B26" s="141">
        <v>64</v>
      </c>
      <c r="C26" s="156" t="s">
        <v>239</v>
      </c>
      <c r="D26" s="151">
        <v>1016</v>
      </c>
      <c r="E26" s="255"/>
      <c r="F26" s="692"/>
    </row>
    <row r="27" spans="2:6" s="138" customFormat="1" ht="34.5" customHeight="1">
      <c r="B27" s="141">
        <v>65</v>
      </c>
      <c r="C27" s="156" t="s">
        <v>240</v>
      </c>
      <c r="D27" s="150">
        <v>1017</v>
      </c>
      <c r="E27" s="255">
        <v>920</v>
      </c>
      <c r="F27" s="692">
        <v>1250</v>
      </c>
    </row>
    <row r="28" spans="2:6" s="138" customFormat="1" ht="34.5" customHeight="1">
      <c r="B28" s="155"/>
      <c r="C28" s="156" t="s">
        <v>241</v>
      </c>
      <c r="D28" s="161"/>
      <c r="E28" s="255"/>
      <c r="F28" s="692"/>
    </row>
    <row r="29" spans="2:6" s="138" customFormat="1" ht="39.75" customHeight="1">
      <c r="B29" s="155" t="s">
        <v>242</v>
      </c>
      <c r="C29" s="156" t="s">
        <v>243</v>
      </c>
      <c r="D29" s="227">
        <v>1018</v>
      </c>
      <c r="E29" s="255">
        <v>135392</v>
      </c>
      <c r="F29" s="692">
        <f>F30-F31+F34+F35+F36+F37+F38+F39+F40</f>
        <v>132347</v>
      </c>
    </row>
    <row r="30" spans="2:6" s="138" customFormat="1" ht="34.5" customHeight="1">
      <c r="B30" s="141">
        <v>50</v>
      </c>
      <c r="C30" s="142" t="s">
        <v>244</v>
      </c>
      <c r="D30" s="150">
        <v>1019</v>
      </c>
      <c r="E30" s="255">
        <v>37750</v>
      </c>
      <c r="F30" s="692">
        <v>37750</v>
      </c>
    </row>
    <row r="31" spans="2:6" s="138" customFormat="1" ht="34.5" customHeight="1">
      <c r="B31" s="141">
        <v>62</v>
      </c>
      <c r="C31" s="142" t="s">
        <v>245</v>
      </c>
      <c r="D31" s="150">
        <v>1020</v>
      </c>
      <c r="E31" s="255">
        <v>600</v>
      </c>
      <c r="F31" s="692">
        <v>600</v>
      </c>
    </row>
    <row r="32" spans="2:6" s="138" customFormat="1" ht="34.5" customHeight="1">
      <c r="B32" s="141">
        <v>630</v>
      </c>
      <c r="C32" s="142" t="s">
        <v>246</v>
      </c>
      <c r="D32" s="150">
        <v>1021</v>
      </c>
      <c r="E32" s="255"/>
      <c r="F32" s="692"/>
    </row>
    <row r="33" spans="2:6" s="138" customFormat="1" ht="34.5" customHeight="1">
      <c r="B33" s="141">
        <v>631</v>
      </c>
      <c r="C33" s="142" t="s">
        <v>247</v>
      </c>
      <c r="D33" s="150">
        <v>1022</v>
      </c>
      <c r="E33" s="255"/>
      <c r="F33" s="692"/>
    </row>
    <row r="34" spans="2:6" s="138" customFormat="1" ht="34.5" customHeight="1">
      <c r="B34" s="141" t="s">
        <v>121</v>
      </c>
      <c r="C34" s="142" t="s">
        <v>248</v>
      </c>
      <c r="D34" s="150">
        <v>1023</v>
      </c>
      <c r="E34" s="255">
        <v>7380</v>
      </c>
      <c r="F34" s="692">
        <v>6150</v>
      </c>
    </row>
    <row r="35" spans="2:6" s="138" customFormat="1" ht="34.5" customHeight="1">
      <c r="B35" s="141">
        <v>513</v>
      </c>
      <c r="C35" s="142" t="s">
        <v>249</v>
      </c>
      <c r="D35" s="150">
        <v>1024</v>
      </c>
      <c r="E35" s="255">
        <v>11940</v>
      </c>
      <c r="F35" s="692">
        <v>11200</v>
      </c>
    </row>
    <row r="36" spans="2:6" s="138" customFormat="1" ht="34.5" customHeight="1">
      <c r="B36" s="141">
        <v>52</v>
      </c>
      <c r="C36" s="142" t="s">
        <v>250</v>
      </c>
      <c r="D36" s="150">
        <v>1025</v>
      </c>
      <c r="E36" s="255">
        <v>54069</v>
      </c>
      <c r="F36" s="692">
        <v>52616</v>
      </c>
    </row>
    <row r="37" spans="2:6" s="138" customFormat="1" ht="34.5" customHeight="1">
      <c r="B37" s="141">
        <v>53</v>
      </c>
      <c r="C37" s="142" t="s">
        <v>251</v>
      </c>
      <c r="D37" s="150">
        <v>1026</v>
      </c>
      <c r="E37" s="255">
        <v>9482</v>
      </c>
      <c r="F37" s="692">
        <v>9360</v>
      </c>
    </row>
    <row r="38" spans="2:6" s="138" customFormat="1" ht="34.5" customHeight="1">
      <c r="B38" s="141">
        <v>540</v>
      </c>
      <c r="C38" s="142" t="s">
        <v>252</v>
      </c>
      <c r="D38" s="150">
        <v>1027</v>
      </c>
      <c r="E38" s="255">
        <v>5600</v>
      </c>
      <c r="F38" s="692">
        <v>5600</v>
      </c>
    </row>
    <row r="39" spans="2:6" s="138" customFormat="1" ht="34.5" customHeight="1">
      <c r="B39" s="141" t="s">
        <v>122</v>
      </c>
      <c r="C39" s="142" t="s">
        <v>253</v>
      </c>
      <c r="D39" s="150">
        <v>1028</v>
      </c>
      <c r="E39" s="255"/>
      <c r="F39" s="692">
        <v>500</v>
      </c>
    </row>
    <row r="40" spans="2:6" s="140" customFormat="1" ht="34.5" customHeight="1">
      <c r="B40" s="141">
        <v>55</v>
      </c>
      <c r="C40" s="142" t="s">
        <v>254</v>
      </c>
      <c r="D40" s="150">
        <v>1029</v>
      </c>
      <c r="E40" s="255">
        <v>9771</v>
      </c>
      <c r="F40" s="692">
        <v>9771</v>
      </c>
    </row>
    <row r="41" spans="2:6" s="140" customFormat="1" ht="34.5" customHeight="1">
      <c r="B41" s="155"/>
      <c r="C41" s="156" t="s">
        <v>255</v>
      </c>
      <c r="D41" s="151">
        <v>1030</v>
      </c>
      <c r="E41" s="255">
        <v>101</v>
      </c>
      <c r="F41" s="692">
        <f>F11-F29</f>
        <v>226</v>
      </c>
    </row>
    <row r="42" spans="2:6" s="140" customFormat="1" ht="34.5" customHeight="1">
      <c r="B42" s="155"/>
      <c r="C42" s="156" t="s">
        <v>256</v>
      </c>
      <c r="D42" s="151">
        <v>1031</v>
      </c>
      <c r="E42" s="255">
        <v>0</v>
      </c>
      <c r="F42" s="692"/>
    </row>
    <row r="43" spans="2:6" s="140" customFormat="1" ht="34.5" customHeight="1">
      <c r="B43" s="155">
        <v>66</v>
      </c>
      <c r="C43" s="156" t="s">
        <v>257</v>
      </c>
      <c r="D43" s="151">
        <v>1032</v>
      </c>
      <c r="E43" s="255">
        <v>650</v>
      </c>
      <c r="F43" s="692">
        <f>F49</f>
        <v>650</v>
      </c>
    </row>
    <row r="44" spans="2:6" s="140" customFormat="1" ht="34.5" customHeight="1">
      <c r="B44" s="155" t="s">
        <v>258</v>
      </c>
      <c r="C44" s="156" t="s">
        <v>259</v>
      </c>
      <c r="D44" s="151">
        <v>1033</v>
      </c>
      <c r="E44" s="255">
        <v>0</v>
      </c>
      <c r="F44" s="692"/>
    </row>
    <row r="45" spans="2:6" s="140" customFormat="1" ht="34.5" customHeight="1">
      <c r="B45" s="141">
        <v>660</v>
      </c>
      <c r="C45" s="142" t="s">
        <v>260</v>
      </c>
      <c r="D45" s="150">
        <v>1034</v>
      </c>
      <c r="E45" s="255"/>
      <c r="F45" s="692"/>
    </row>
    <row r="46" spans="2:6" s="140" customFormat="1" ht="34.5" customHeight="1">
      <c r="B46" s="141">
        <v>661</v>
      </c>
      <c r="C46" s="142" t="s">
        <v>261</v>
      </c>
      <c r="D46" s="150">
        <v>1035</v>
      </c>
      <c r="E46" s="255"/>
      <c r="F46" s="692"/>
    </row>
    <row r="47" spans="2:6" s="140" customFormat="1" ht="34.5" customHeight="1">
      <c r="B47" s="141">
        <v>665</v>
      </c>
      <c r="C47" s="142" t="s">
        <v>262</v>
      </c>
      <c r="D47" s="150">
        <v>1036</v>
      </c>
      <c r="E47" s="255"/>
      <c r="F47" s="692"/>
    </row>
    <row r="48" spans="2:6" s="140" customFormat="1" ht="34.5" customHeight="1">
      <c r="B48" s="141">
        <v>669</v>
      </c>
      <c r="C48" s="142" t="s">
        <v>263</v>
      </c>
      <c r="D48" s="150">
        <v>1037</v>
      </c>
      <c r="E48" s="255"/>
      <c r="F48" s="692"/>
    </row>
    <row r="49" spans="2:6" s="140" customFormat="1" ht="34.5" customHeight="1">
      <c r="B49" s="155">
        <v>662</v>
      </c>
      <c r="C49" s="156" t="s">
        <v>264</v>
      </c>
      <c r="D49" s="151">
        <v>1038</v>
      </c>
      <c r="E49" s="255">
        <v>650</v>
      </c>
      <c r="F49" s="692">
        <v>650</v>
      </c>
    </row>
    <row r="50" spans="2:6" s="140" customFormat="1" ht="34.5" customHeight="1">
      <c r="B50" s="155" t="s">
        <v>123</v>
      </c>
      <c r="C50" s="156" t="s">
        <v>265</v>
      </c>
      <c r="D50" s="151">
        <v>1039</v>
      </c>
      <c r="E50" s="255"/>
      <c r="F50" s="692"/>
    </row>
    <row r="51" spans="2:6" s="140" customFormat="1" ht="34.5" customHeight="1">
      <c r="B51" s="155">
        <v>56</v>
      </c>
      <c r="C51" s="156" t="s">
        <v>266</v>
      </c>
      <c r="D51" s="151">
        <v>1040</v>
      </c>
      <c r="E51" s="255">
        <v>103</v>
      </c>
      <c r="F51" s="692">
        <f>F57</f>
        <v>107</v>
      </c>
    </row>
    <row r="52" spans="2:6" ht="34.5" customHeight="1">
      <c r="B52" s="155" t="s">
        <v>267</v>
      </c>
      <c r="C52" s="156" t="s">
        <v>580</v>
      </c>
      <c r="D52" s="151">
        <v>1041</v>
      </c>
      <c r="E52" s="255">
        <v>0</v>
      </c>
      <c r="F52" s="692"/>
    </row>
    <row r="53" spans="2:6" ht="34.5" customHeight="1">
      <c r="B53" s="141">
        <v>560</v>
      </c>
      <c r="C53" s="142" t="s">
        <v>124</v>
      </c>
      <c r="D53" s="150">
        <v>1042</v>
      </c>
      <c r="E53" s="255"/>
      <c r="F53" s="692"/>
    </row>
    <row r="54" spans="2:6" ht="34.5" customHeight="1">
      <c r="B54" s="141">
        <v>561</v>
      </c>
      <c r="C54" s="142" t="s">
        <v>125</v>
      </c>
      <c r="D54" s="150">
        <v>1043</v>
      </c>
      <c r="E54" s="255"/>
      <c r="F54" s="692"/>
    </row>
    <row r="55" spans="2:6" ht="34.5" customHeight="1">
      <c r="B55" s="141">
        <v>565</v>
      </c>
      <c r="C55" s="142" t="s">
        <v>268</v>
      </c>
      <c r="D55" s="150">
        <v>1044</v>
      </c>
      <c r="E55" s="255"/>
      <c r="F55" s="692"/>
    </row>
    <row r="56" spans="2:6" ht="34.5" customHeight="1">
      <c r="B56" s="141" t="s">
        <v>126</v>
      </c>
      <c r="C56" s="142" t="s">
        <v>269</v>
      </c>
      <c r="D56" s="150">
        <v>1045</v>
      </c>
      <c r="E56" s="255"/>
      <c r="F56" s="692"/>
    </row>
    <row r="57" spans="2:6" ht="34.5" customHeight="1">
      <c r="B57" s="141">
        <v>562</v>
      </c>
      <c r="C57" s="156" t="s">
        <v>270</v>
      </c>
      <c r="D57" s="151">
        <v>1046</v>
      </c>
      <c r="E57" s="255">
        <v>103</v>
      </c>
      <c r="F57" s="692">
        <v>107</v>
      </c>
    </row>
    <row r="58" spans="2:6" ht="34.5" customHeight="1">
      <c r="B58" s="155" t="s">
        <v>271</v>
      </c>
      <c r="C58" s="156" t="s">
        <v>272</v>
      </c>
      <c r="D58" s="151">
        <v>1047</v>
      </c>
      <c r="E58" s="255"/>
      <c r="F58" s="692"/>
    </row>
    <row r="59" spans="2:6" ht="34.5" customHeight="1">
      <c r="B59" s="155"/>
      <c r="C59" s="156" t="s">
        <v>273</v>
      </c>
      <c r="D59" s="151">
        <v>1048</v>
      </c>
      <c r="E59" s="255">
        <v>547</v>
      </c>
      <c r="F59" s="692">
        <f>F43-F51</f>
        <v>543</v>
      </c>
    </row>
    <row r="60" spans="2:6" ht="34.5" customHeight="1">
      <c r="B60" s="155"/>
      <c r="C60" s="156" t="s">
        <v>274</v>
      </c>
      <c r="D60" s="151">
        <v>1049</v>
      </c>
      <c r="E60" s="255">
        <v>0</v>
      </c>
      <c r="F60" s="692">
        <v>0</v>
      </c>
    </row>
    <row r="61" spans="2:6" ht="34.5" customHeight="1">
      <c r="B61" s="141" t="s">
        <v>127</v>
      </c>
      <c r="C61" s="142" t="s">
        <v>275</v>
      </c>
      <c r="D61" s="150">
        <v>1050</v>
      </c>
      <c r="E61" s="255">
        <v>100</v>
      </c>
      <c r="F61" s="692">
        <v>100</v>
      </c>
    </row>
    <row r="62" spans="2:6" ht="34.5" customHeight="1">
      <c r="B62" s="141" t="s">
        <v>128</v>
      </c>
      <c r="C62" s="142" t="s">
        <v>276</v>
      </c>
      <c r="D62" s="150">
        <v>1051</v>
      </c>
      <c r="E62" s="255"/>
      <c r="F62" s="692">
        <v>800</v>
      </c>
    </row>
    <row r="63" spans="2:6" ht="34.5" customHeight="1">
      <c r="B63" s="155" t="s">
        <v>277</v>
      </c>
      <c r="C63" s="156" t="s">
        <v>278</v>
      </c>
      <c r="D63" s="151">
        <v>1052</v>
      </c>
      <c r="E63" s="255">
        <v>570</v>
      </c>
      <c r="F63" s="692">
        <v>620</v>
      </c>
    </row>
    <row r="64" spans="2:6" ht="34.5" customHeight="1">
      <c r="B64" s="155" t="s">
        <v>129</v>
      </c>
      <c r="C64" s="156" t="s">
        <v>279</v>
      </c>
      <c r="D64" s="151">
        <v>1053</v>
      </c>
      <c r="E64" s="255">
        <v>240</v>
      </c>
      <c r="F64" s="692">
        <v>400</v>
      </c>
    </row>
    <row r="65" spans="2:6" ht="34.5" customHeight="1">
      <c r="B65" s="141"/>
      <c r="C65" s="142" t="s">
        <v>280</v>
      </c>
      <c r="D65" s="150">
        <v>1054</v>
      </c>
      <c r="E65" s="255">
        <v>1078</v>
      </c>
      <c r="F65" s="692">
        <f>F41+F59+F61-F62+F63-F64</f>
        <v>289</v>
      </c>
    </row>
    <row r="66" spans="2:6" ht="34.5" customHeight="1">
      <c r="B66" s="141"/>
      <c r="C66" s="142" t="s">
        <v>281</v>
      </c>
      <c r="D66" s="150">
        <v>1055</v>
      </c>
      <c r="E66" s="255">
        <v>0</v>
      </c>
      <c r="F66" s="692">
        <v>0</v>
      </c>
    </row>
    <row r="67" spans="2:6" ht="34.5" customHeight="1">
      <c r="B67" s="141" t="s">
        <v>282</v>
      </c>
      <c r="C67" s="142" t="s">
        <v>283</v>
      </c>
      <c r="D67" s="150">
        <v>1056</v>
      </c>
      <c r="E67" s="255"/>
      <c r="F67" s="692"/>
    </row>
    <row r="68" spans="2:6" ht="34.5" customHeight="1">
      <c r="B68" s="141" t="s">
        <v>284</v>
      </c>
      <c r="C68" s="142" t="s">
        <v>285</v>
      </c>
      <c r="D68" s="150">
        <v>1057</v>
      </c>
      <c r="E68" s="255"/>
      <c r="F68" s="692"/>
    </row>
    <row r="69" spans="2:6" ht="34.5" customHeight="1">
      <c r="B69" s="155"/>
      <c r="C69" s="156" t="s">
        <v>286</v>
      </c>
      <c r="D69" s="151">
        <v>1058</v>
      </c>
      <c r="E69" s="255">
        <v>1078</v>
      </c>
      <c r="F69" s="692">
        <v>289</v>
      </c>
    </row>
    <row r="70" spans="2:6" ht="34.5" customHeight="1">
      <c r="B70" s="157"/>
      <c r="C70" s="158" t="s">
        <v>287</v>
      </c>
      <c r="D70" s="151">
        <v>1059</v>
      </c>
      <c r="E70" s="255">
        <v>0</v>
      </c>
      <c r="F70" s="692">
        <v>0</v>
      </c>
    </row>
    <row r="71" spans="2:6" ht="34.5" customHeight="1">
      <c r="B71" s="141"/>
      <c r="C71" s="159" t="s">
        <v>288</v>
      </c>
      <c r="D71" s="150"/>
      <c r="E71" s="255"/>
      <c r="F71" s="692"/>
    </row>
    <row r="72" spans="2:6" ht="34.5" customHeight="1">
      <c r="B72" s="141">
        <v>721</v>
      </c>
      <c r="C72" s="159" t="s">
        <v>289</v>
      </c>
      <c r="D72" s="150">
        <v>1060</v>
      </c>
      <c r="E72" s="255"/>
      <c r="F72" s="692"/>
    </row>
    <row r="73" spans="2:6" ht="34.5" customHeight="1">
      <c r="B73" s="141" t="s">
        <v>290</v>
      </c>
      <c r="C73" s="159" t="s">
        <v>291</v>
      </c>
      <c r="D73" s="150">
        <v>1061</v>
      </c>
      <c r="E73" s="255"/>
      <c r="F73" s="692"/>
    </row>
    <row r="74" spans="2:6" ht="34.5" customHeight="1">
      <c r="B74" s="141" t="s">
        <v>290</v>
      </c>
      <c r="C74" s="159" t="s">
        <v>292</v>
      </c>
      <c r="D74" s="150">
        <v>1062</v>
      </c>
      <c r="E74" s="255"/>
      <c r="F74" s="692"/>
    </row>
    <row r="75" spans="2:6" ht="34.5" customHeight="1">
      <c r="B75" s="141">
        <v>723</v>
      </c>
      <c r="C75" s="159" t="s">
        <v>293</v>
      </c>
      <c r="D75" s="150">
        <v>1063</v>
      </c>
      <c r="E75" s="255"/>
      <c r="F75" s="692"/>
    </row>
    <row r="76" spans="2:6" ht="34.5" customHeight="1">
      <c r="B76" s="155"/>
      <c r="C76" s="158" t="s">
        <v>581</v>
      </c>
      <c r="D76" s="151">
        <v>1064</v>
      </c>
      <c r="E76" s="255">
        <v>1078</v>
      </c>
      <c r="F76" s="692">
        <v>289</v>
      </c>
    </row>
    <row r="77" spans="2:6" ht="34.5" customHeight="1">
      <c r="B77" s="157"/>
      <c r="C77" s="158" t="s">
        <v>582</v>
      </c>
      <c r="D77" s="151">
        <v>1065</v>
      </c>
      <c r="E77" s="255">
        <v>0</v>
      </c>
      <c r="F77" s="692">
        <v>0</v>
      </c>
    </row>
    <row r="78" spans="2:6" ht="34.5" customHeight="1">
      <c r="B78" s="160"/>
      <c r="C78" s="159" t="s">
        <v>294</v>
      </c>
      <c r="D78" s="150">
        <v>1066</v>
      </c>
      <c r="E78" s="255"/>
      <c r="F78" s="692"/>
    </row>
    <row r="79" spans="2:6" ht="34.5" customHeight="1">
      <c r="B79" s="160"/>
      <c r="C79" s="159" t="s">
        <v>295</v>
      </c>
      <c r="D79" s="150">
        <v>1067</v>
      </c>
      <c r="E79" s="255"/>
      <c r="F79" s="692"/>
    </row>
    <row r="80" spans="2:6" ht="34.5" customHeight="1">
      <c r="B80" s="160"/>
      <c r="C80" s="159" t="s">
        <v>583</v>
      </c>
      <c r="D80" s="150">
        <v>1068</v>
      </c>
      <c r="E80" s="683"/>
      <c r="F80" s="692"/>
    </row>
    <row r="81" spans="2:6" ht="34.5" customHeight="1">
      <c r="B81" s="160"/>
      <c r="C81" s="159" t="s">
        <v>584</v>
      </c>
      <c r="D81" s="150">
        <v>1069</v>
      </c>
      <c r="E81" s="684"/>
      <c r="F81" s="693"/>
    </row>
    <row r="82" spans="2:6" ht="34.5" customHeight="1">
      <c r="B82" s="160"/>
      <c r="C82" s="159" t="s">
        <v>585</v>
      </c>
      <c r="D82" s="150"/>
      <c r="E82" s="685"/>
      <c r="F82" s="692"/>
    </row>
    <row r="83" spans="2:6" ht="34.5" customHeight="1">
      <c r="B83" s="144"/>
      <c r="C83" s="143" t="s">
        <v>96</v>
      </c>
      <c r="D83" s="150">
        <v>1070</v>
      </c>
      <c r="E83" s="686"/>
      <c r="F83" s="694"/>
    </row>
    <row r="84" spans="2:6" ht="34.5" customHeight="1" thickBot="1">
      <c r="B84" s="145"/>
      <c r="C84" s="146" t="s">
        <v>296</v>
      </c>
      <c r="D84" s="152">
        <v>1071</v>
      </c>
      <c r="E84" s="687"/>
      <c r="F84" s="344"/>
    </row>
    <row r="85" ht="15.75">
      <c r="D85" s="147"/>
    </row>
  </sheetData>
  <sheetProtection/>
  <mergeCells count="6">
    <mergeCell ref="B4:F4"/>
    <mergeCell ref="B8:B9"/>
    <mergeCell ref="C8:C9"/>
    <mergeCell ref="D8:D9"/>
    <mergeCell ref="E8:E9"/>
    <mergeCell ref="F8:F9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C3:F59"/>
  <sheetViews>
    <sheetView showGridLines="0" zoomScale="70" zoomScaleNormal="70" zoomScalePageLayoutView="0" workbookViewId="0" topLeftCell="A1">
      <selection activeCell="F82" sqref="F82"/>
    </sheetView>
  </sheetViews>
  <sheetFormatPr defaultColWidth="9.140625" defaultRowHeight="12.75"/>
  <cols>
    <col min="3" max="3" width="98.00390625" style="0" customWidth="1"/>
    <col min="4" max="4" width="7.00390625" style="0" bestFit="1" customWidth="1"/>
    <col min="5" max="5" width="49.421875" style="0" customWidth="1"/>
    <col min="6" max="6" width="50.00390625" style="0" customWidth="1"/>
  </cols>
  <sheetData>
    <row r="3" spans="3:6" ht="17.25" customHeight="1">
      <c r="C3" s="20"/>
      <c r="D3" s="20"/>
      <c r="E3" s="20"/>
      <c r="F3" s="11" t="s">
        <v>693</v>
      </c>
    </row>
    <row r="4" spans="3:6" s="4" customFormat="1" ht="24.75" customHeight="1">
      <c r="C4" s="799" t="s">
        <v>51</v>
      </c>
      <c r="D4" s="799"/>
      <c r="E4" s="799"/>
      <c r="F4" s="799"/>
    </row>
    <row r="5" spans="3:6" s="4" customFormat="1" ht="24.75" customHeight="1">
      <c r="C5" s="800" t="s">
        <v>766</v>
      </c>
      <c r="D5" s="800"/>
      <c r="E5" s="800"/>
      <c r="F5" s="800"/>
    </row>
    <row r="6" spans="3:6" s="2" customFormat="1" ht="16.5" thickBot="1">
      <c r="C6" s="14"/>
      <c r="D6" s="14"/>
      <c r="E6" s="27"/>
      <c r="F6" s="40" t="s">
        <v>611</v>
      </c>
    </row>
    <row r="7" spans="3:6" s="2" customFormat="1" ht="25.5" customHeight="1">
      <c r="C7" s="795" t="s">
        <v>95</v>
      </c>
      <c r="D7" s="793" t="s">
        <v>48</v>
      </c>
      <c r="E7" s="797" t="s">
        <v>77</v>
      </c>
      <c r="F7" s="798"/>
    </row>
    <row r="8" spans="3:6" s="2" customFormat="1" ht="39.75" customHeight="1" thickBot="1">
      <c r="C8" s="796"/>
      <c r="D8" s="794"/>
      <c r="E8" s="500" t="s">
        <v>776</v>
      </c>
      <c r="F8" s="501" t="s">
        <v>777</v>
      </c>
    </row>
    <row r="9" spans="3:6" s="2" customFormat="1" ht="30" customHeight="1">
      <c r="C9" s="206"/>
      <c r="D9" s="207"/>
      <c r="E9" s="208"/>
      <c r="F9" s="209"/>
    </row>
    <row r="10" spans="3:6" s="2" customFormat="1" ht="33.75" customHeight="1">
      <c r="C10" s="210" t="s">
        <v>198</v>
      </c>
      <c r="D10" s="211"/>
      <c r="E10" s="346"/>
      <c r="F10" s="347"/>
    </row>
    <row r="11" spans="3:6" s="2" customFormat="1" ht="33.75" customHeight="1">
      <c r="C11" s="210" t="s">
        <v>199</v>
      </c>
      <c r="D11" s="211">
        <v>3001</v>
      </c>
      <c r="E11" s="688">
        <v>156480</v>
      </c>
      <c r="F11" s="690">
        <f>F12+F13+F14</f>
        <v>141192</v>
      </c>
    </row>
    <row r="12" spans="3:6" s="2" customFormat="1" ht="33.75" customHeight="1">
      <c r="C12" s="212" t="s">
        <v>52</v>
      </c>
      <c r="D12" s="211">
        <v>3002</v>
      </c>
      <c r="E12" s="688">
        <v>152280</v>
      </c>
      <c r="F12" s="690">
        <v>137037</v>
      </c>
    </row>
    <row r="13" spans="3:6" s="2" customFormat="1" ht="33.75" customHeight="1">
      <c r="C13" s="212" t="s">
        <v>53</v>
      </c>
      <c r="D13" s="211">
        <v>3003</v>
      </c>
      <c r="E13" s="688">
        <v>200</v>
      </c>
      <c r="F13" s="690">
        <v>55</v>
      </c>
    </row>
    <row r="14" spans="3:6" s="2" customFormat="1" ht="33.75" customHeight="1">
      <c r="C14" s="212" t="s">
        <v>54</v>
      </c>
      <c r="D14" s="211">
        <v>3004</v>
      </c>
      <c r="E14" s="688">
        <v>4000</v>
      </c>
      <c r="F14" s="690">
        <v>4100</v>
      </c>
    </row>
    <row r="15" spans="3:6" s="2" customFormat="1" ht="33.75" customHeight="1">
      <c r="C15" s="210" t="s">
        <v>200</v>
      </c>
      <c r="D15" s="211">
        <v>3005</v>
      </c>
      <c r="E15" s="688">
        <v>152480</v>
      </c>
      <c r="F15" s="690">
        <f>F16+F17+F18+F19+F20</f>
        <v>140404</v>
      </c>
    </row>
    <row r="16" spans="3:6" s="2" customFormat="1" ht="33.75" customHeight="1">
      <c r="C16" s="212" t="s">
        <v>55</v>
      </c>
      <c r="D16" s="211">
        <v>3006</v>
      </c>
      <c r="E16" s="688">
        <v>89900</v>
      </c>
      <c r="F16" s="690">
        <v>79500</v>
      </c>
    </row>
    <row r="17" spans="3:6" ht="33.75" customHeight="1">
      <c r="C17" s="212" t="s">
        <v>201</v>
      </c>
      <c r="D17" s="211">
        <v>3007</v>
      </c>
      <c r="E17" s="688">
        <v>52000</v>
      </c>
      <c r="F17" s="690">
        <v>49900</v>
      </c>
    </row>
    <row r="18" spans="3:6" ht="33.75" customHeight="1">
      <c r="C18" s="212" t="s">
        <v>56</v>
      </c>
      <c r="D18" s="211">
        <v>3008</v>
      </c>
      <c r="E18" s="688">
        <v>80</v>
      </c>
      <c r="F18" s="690">
        <v>107</v>
      </c>
    </row>
    <row r="19" spans="3:6" ht="33.75" customHeight="1">
      <c r="C19" s="212" t="s">
        <v>57</v>
      </c>
      <c r="D19" s="211">
        <v>3009</v>
      </c>
      <c r="E19" s="688">
        <v>1500</v>
      </c>
      <c r="F19" s="690">
        <v>997</v>
      </c>
    </row>
    <row r="20" spans="3:6" ht="33.75" customHeight="1">
      <c r="C20" s="212" t="s">
        <v>202</v>
      </c>
      <c r="D20" s="211">
        <v>3010</v>
      </c>
      <c r="E20" s="688">
        <v>9000</v>
      </c>
      <c r="F20" s="690">
        <v>9900</v>
      </c>
    </row>
    <row r="21" spans="3:6" ht="33.75" customHeight="1">
      <c r="C21" s="210" t="s">
        <v>203</v>
      </c>
      <c r="D21" s="211">
        <v>3011</v>
      </c>
      <c r="E21" s="688">
        <v>4000</v>
      </c>
      <c r="F21" s="690">
        <f>F11-F15</f>
        <v>788</v>
      </c>
    </row>
    <row r="22" spans="3:6" ht="33.75" customHeight="1">
      <c r="C22" s="210" t="s">
        <v>204</v>
      </c>
      <c r="D22" s="211">
        <v>3012</v>
      </c>
      <c r="E22" s="688"/>
      <c r="F22" s="690"/>
    </row>
    <row r="23" spans="3:6" ht="33.75" customHeight="1">
      <c r="C23" s="210" t="s">
        <v>32</v>
      </c>
      <c r="D23" s="211"/>
      <c r="E23" s="688"/>
      <c r="F23" s="347"/>
    </row>
    <row r="24" spans="3:6" ht="33.75" customHeight="1">
      <c r="C24" s="210" t="s">
        <v>205</v>
      </c>
      <c r="D24" s="211">
        <v>3013</v>
      </c>
      <c r="E24" s="688"/>
      <c r="F24" s="347"/>
    </row>
    <row r="25" spans="3:6" ht="33.75" customHeight="1">
      <c r="C25" s="212" t="s">
        <v>33</v>
      </c>
      <c r="D25" s="211">
        <v>3014</v>
      </c>
      <c r="E25" s="688"/>
      <c r="F25" s="347"/>
    </row>
    <row r="26" spans="3:6" ht="33.75" customHeight="1">
      <c r="C26" s="212" t="s">
        <v>206</v>
      </c>
      <c r="D26" s="211">
        <v>3015</v>
      </c>
      <c r="E26" s="688"/>
      <c r="F26" s="347"/>
    </row>
    <row r="27" spans="3:6" ht="33.75" customHeight="1">
      <c r="C27" s="212" t="s">
        <v>34</v>
      </c>
      <c r="D27" s="211">
        <v>3016</v>
      </c>
      <c r="E27" s="688"/>
      <c r="F27" s="347"/>
    </row>
    <row r="28" spans="3:6" ht="33.75" customHeight="1">
      <c r="C28" s="212" t="s">
        <v>35</v>
      </c>
      <c r="D28" s="211">
        <v>3017</v>
      </c>
      <c r="E28" s="688"/>
      <c r="F28" s="347"/>
    </row>
    <row r="29" spans="3:6" ht="33.75" customHeight="1">
      <c r="C29" s="212" t="s">
        <v>36</v>
      </c>
      <c r="D29" s="211">
        <v>3018</v>
      </c>
      <c r="E29" s="688"/>
      <c r="F29" s="347"/>
    </row>
    <row r="30" spans="3:6" ht="33.75" customHeight="1">
      <c r="C30" s="210" t="s">
        <v>207</v>
      </c>
      <c r="D30" s="211">
        <v>3019</v>
      </c>
      <c r="E30" s="688">
        <v>4500</v>
      </c>
      <c r="F30" s="347"/>
    </row>
    <row r="31" spans="3:6" ht="33.75" customHeight="1">
      <c r="C31" s="212" t="s">
        <v>37</v>
      </c>
      <c r="D31" s="211">
        <v>3020</v>
      </c>
      <c r="E31" s="688"/>
      <c r="F31" s="347"/>
    </row>
    <row r="32" spans="3:6" ht="33.75" customHeight="1">
      <c r="C32" s="212" t="s">
        <v>208</v>
      </c>
      <c r="D32" s="211">
        <v>3021</v>
      </c>
      <c r="E32" s="688">
        <v>4500</v>
      </c>
      <c r="F32" s="347"/>
    </row>
    <row r="33" spans="3:6" ht="33.75" customHeight="1">
      <c r="C33" s="212" t="s">
        <v>38</v>
      </c>
      <c r="D33" s="211">
        <v>3022</v>
      </c>
      <c r="E33" s="688"/>
      <c r="F33" s="347"/>
    </row>
    <row r="34" spans="3:6" ht="33.75" customHeight="1">
      <c r="C34" s="210" t="s">
        <v>209</v>
      </c>
      <c r="D34" s="211">
        <v>3023</v>
      </c>
      <c r="E34" s="688"/>
      <c r="F34" s="347"/>
    </row>
    <row r="35" spans="3:6" ht="33.75" customHeight="1">
      <c r="C35" s="210" t="s">
        <v>210</v>
      </c>
      <c r="D35" s="211">
        <v>3024</v>
      </c>
      <c r="E35" s="688">
        <v>4500</v>
      </c>
      <c r="F35" s="347"/>
    </row>
    <row r="36" spans="3:6" ht="33.75" customHeight="1">
      <c r="C36" s="210" t="s">
        <v>39</v>
      </c>
      <c r="D36" s="211"/>
      <c r="E36" s="688"/>
      <c r="F36" s="347"/>
    </row>
    <row r="37" spans="3:6" ht="33.75" customHeight="1">
      <c r="C37" s="210" t="s">
        <v>211</v>
      </c>
      <c r="D37" s="211">
        <v>3025</v>
      </c>
      <c r="E37" s="688"/>
      <c r="F37" s="347"/>
    </row>
    <row r="38" spans="3:6" ht="33.75" customHeight="1">
      <c r="C38" s="212" t="s">
        <v>40</v>
      </c>
      <c r="D38" s="211">
        <v>3026</v>
      </c>
      <c r="E38" s="688"/>
      <c r="F38" s="347"/>
    </row>
    <row r="39" spans="3:6" ht="33.75" customHeight="1">
      <c r="C39" s="212" t="s">
        <v>130</v>
      </c>
      <c r="D39" s="211">
        <v>3027</v>
      </c>
      <c r="E39" s="688"/>
      <c r="F39" s="347"/>
    </row>
    <row r="40" spans="3:6" ht="33.75" customHeight="1">
      <c r="C40" s="212" t="s">
        <v>131</v>
      </c>
      <c r="D40" s="211">
        <v>3028</v>
      </c>
      <c r="E40" s="688"/>
      <c r="F40" s="347"/>
    </row>
    <row r="41" spans="3:6" ht="33.75" customHeight="1">
      <c r="C41" s="212" t="s">
        <v>132</v>
      </c>
      <c r="D41" s="211">
        <v>3029</v>
      </c>
      <c r="E41" s="688"/>
      <c r="F41" s="347"/>
    </row>
    <row r="42" spans="3:6" ht="33.75" customHeight="1">
      <c r="C42" s="212" t="s">
        <v>133</v>
      </c>
      <c r="D42" s="211">
        <v>3030</v>
      </c>
      <c r="E42" s="688"/>
      <c r="F42" s="690"/>
    </row>
    <row r="43" spans="3:6" ht="33.75" customHeight="1">
      <c r="C43" s="210" t="s">
        <v>212</v>
      </c>
      <c r="D43" s="211">
        <v>3031</v>
      </c>
      <c r="E43" s="688"/>
      <c r="F43" s="690">
        <f>F46</f>
        <v>161</v>
      </c>
    </row>
    <row r="44" spans="3:6" ht="33.75" customHeight="1">
      <c r="C44" s="212" t="s">
        <v>41</v>
      </c>
      <c r="D44" s="211">
        <v>3032</v>
      </c>
      <c r="E44" s="688"/>
      <c r="F44" s="690"/>
    </row>
    <row r="45" spans="3:6" ht="33.75" customHeight="1">
      <c r="C45" s="212" t="s">
        <v>213</v>
      </c>
      <c r="D45" s="211">
        <v>3033</v>
      </c>
      <c r="E45" s="688"/>
      <c r="F45" s="690"/>
    </row>
    <row r="46" spans="3:6" ht="33.75" customHeight="1">
      <c r="C46" s="212" t="s">
        <v>214</v>
      </c>
      <c r="D46" s="211">
        <v>3034</v>
      </c>
      <c r="E46" s="688"/>
      <c r="F46" s="690">
        <v>161</v>
      </c>
    </row>
    <row r="47" spans="3:6" ht="33.75" customHeight="1">
      <c r="C47" s="212" t="s">
        <v>215</v>
      </c>
      <c r="D47" s="211">
        <v>3035</v>
      </c>
      <c r="E47" s="688"/>
      <c r="F47" s="690"/>
    </row>
    <row r="48" spans="3:6" ht="33.75" customHeight="1">
      <c r="C48" s="212" t="s">
        <v>216</v>
      </c>
      <c r="D48" s="211">
        <v>3036</v>
      </c>
      <c r="E48" s="688"/>
      <c r="F48" s="690"/>
    </row>
    <row r="49" spans="3:6" ht="33.75" customHeight="1">
      <c r="C49" s="212" t="s">
        <v>217</v>
      </c>
      <c r="D49" s="211">
        <v>3037</v>
      </c>
      <c r="E49" s="688"/>
      <c r="F49" s="690"/>
    </row>
    <row r="50" spans="3:6" ht="33.75" customHeight="1">
      <c r="C50" s="210" t="s">
        <v>218</v>
      </c>
      <c r="D50" s="211">
        <v>3038</v>
      </c>
      <c r="E50" s="688"/>
      <c r="F50" s="690"/>
    </row>
    <row r="51" spans="3:6" ht="33.75" customHeight="1">
      <c r="C51" s="210" t="s">
        <v>219</v>
      </c>
      <c r="D51" s="211">
        <v>3039</v>
      </c>
      <c r="E51" s="688">
        <v>0</v>
      </c>
      <c r="F51" s="690">
        <f>F43</f>
        <v>161</v>
      </c>
    </row>
    <row r="52" spans="3:6" ht="33.75" customHeight="1">
      <c r="C52" s="210" t="s">
        <v>573</v>
      </c>
      <c r="D52" s="211">
        <v>3040</v>
      </c>
      <c r="E52" s="688">
        <v>156480</v>
      </c>
      <c r="F52" s="690">
        <f>F11</f>
        <v>141192</v>
      </c>
    </row>
    <row r="53" spans="3:6" ht="33.75" customHeight="1">
      <c r="C53" s="210" t="s">
        <v>574</v>
      </c>
      <c r="D53" s="211">
        <v>3041</v>
      </c>
      <c r="E53" s="688">
        <v>156980</v>
      </c>
      <c r="F53" s="690">
        <f>F51+F15</f>
        <v>140565</v>
      </c>
    </row>
    <row r="54" spans="3:6" ht="33.75" customHeight="1">
      <c r="C54" s="210" t="s">
        <v>575</v>
      </c>
      <c r="D54" s="211">
        <v>3042</v>
      </c>
      <c r="E54" s="688"/>
      <c r="F54" s="690">
        <f>F52-F53</f>
        <v>627</v>
      </c>
    </row>
    <row r="55" spans="3:6" ht="33.75" customHeight="1">
      <c r="C55" s="210" t="s">
        <v>576</v>
      </c>
      <c r="D55" s="211">
        <v>3043</v>
      </c>
      <c r="E55" s="688">
        <v>500</v>
      </c>
      <c r="F55" s="690"/>
    </row>
    <row r="56" spans="3:6" ht="33.75" customHeight="1">
      <c r="C56" s="210" t="s">
        <v>220</v>
      </c>
      <c r="D56" s="211">
        <v>3044</v>
      </c>
      <c r="E56" s="688">
        <v>6000</v>
      </c>
      <c r="F56" s="690">
        <v>8717</v>
      </c>
    </row>
    <row r="57" spans="3:6" ht="33.75" customHeight="1">
      <c r="C57" s="210" t="s">
        <v>221</v>
      </c>
      <c r="D57" s="211">
        <v>3045</v>
      </c>
      <c r="E57" s="688"/>
      <c r="F57" s="690"/>
    </row>
    <row r="58" spans="3:6" ht="33.75" customHeight="1">
      <c r="C58" s="210" t="s">
        <v>134</v>
      </c>
      <c r="D58" s="211">
        <v>3046</v>
      </c>
      <c r="E58" s="688"/>
      <c r="F58" s="690"/>
    </row>
    <row r="59" spans="3:6" ht="33.75" customHeight="1" thickBot="1">
      <c r="C59" s="213" t="s">
        <v>577</v>
      </c>
      <c r="D59" s="214">
        <v>3047</v>
      </c>
      <c r="E59" s="689">
        <v>5500</v>
      </c>
      <c r="F59" s="691">
        <f>F54+F56</f>
        <v>9344</v>
      </c>
    </row>
  </sheetData>
  <sheetProtection/>
  <mergeCells count="5">
    <mergeCell ref="D7:D8"/>
    <mergeCell ref="C7:C8"/>
    <mergeCell ref="E7:F7"/>
    <mergeCell ref="C4:F4"/>
    <mergeCell ref="C5:F5"/>
  </mergeCells>
  <printOptions/>
  <pageMargins left="0.9448818897637796" right="0.35433070866141736" top="0.3937007874015748" bottom="0.3937007874015748" header="0.5118110236220472" footer="0.5118110236220472"/>
  <pageSetup horizontalDpi="600" verticalDpi="600" orientation="portrait" scale="4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J50"/>
  <sheetViews>
    <sheetView showGridLines="0" zoomScalePageLayoutView="0" workbookViewId="0" topLeftCell="A40">
      <selection activeCell="H47" sqref="H47"/>
    </sheetView>
  </sheetViews>
  <sheetFormatPr defaultColWidth="9.140625" defaultRowHeight="12.75"/>
  <cols>
    <col min="1" max="1" width="41.421875" style="0" customWidth="1"/>
    <col min="2" max="2" width="20.8515625" style="0" customWidth="1"/>
    <col min="3" max="6" width="13.28125" style="0" customWidth="1"/>
  </cols>
  <sheetData>
    <row r="1" spans="1:6" ht="15">
      <c r="A1" s="36"/>
      <c r="B1" s="36"/>
      <c r="C1" s="36"/>
      <c r="D1" s="36"/>
      <c r="E1" s="804" t="s">
        <v>716</v>
      </c>
      <c r="F1" s="804"/>
    </row>
    <row r="2" spans="1:6" ht="15">
      <c r="A2" s="36"/>
      <c r="B2" s="36"/>
      <c r="C2" s="36"/>
      <c r="D2" s="36"/>
      <c r="E2" s="396"/>
      <c r="F2" s="74"/>
    </row>
    <row r="3" spans="1:6" ht="18.75">
      <c r="A3" s="805" t="s">
        <v>699</v>
      </c>
      <c r="B3" s="805"/>
      <c r="C3" s="805"/>
      <c r="D3" s="805"/>
      <c r="E3" s="805"/>
      <c r="F3" s="805"/>
    </row>
    <row r="4" spans="1:6" ht="12.75">
      <c r="A4" s="74"/>
      <c r="B4" s="74"/>
      <c r="C4" s="74"/>
      <c r="D4" s="74"/>
      <c r="E4" s="74"/>
      <c r="F4" s="74"/>
    </row>
    <row r="5" spans="1:6" ht="12.75">
      <c r="A5" s="503"/>
      <c r="B5" s="503"/>
      <c r="C5" s="74"/>
      <c r="D5" s="74"/>
      <c r="E5" s="74"/>
      <c r="F5" s="512" t="s">
        <v>513</v>
      </c>
    </row>
    <row r="6" spans="1:6" ht="30.75" customHeight="1" thickBot="1">
      <c r="A6" s="513"/>
      <c r="B6" s="514"/>
      <c r="C6" s="390" t="s">
        <v>755</v>
      </c>
      <c r="D6" s="390" t="s">
        <v>734</v>
      </c>
      <c r="E6" s="390" t="s">
        <v>756</v>
      </c>
      <c r="F6" s="391" t="s">
        <v>778</v>
      </c>
    </row>
    <row r="7" spans="1:6" ht="16.5" thickTop="1">
      <c r="A7" s="392" t="s">
        <v>717</v>
      </c>
      <c r="B7" s="520" t="s">
        <v>524</v>
      </c>
      <c r="C7" s="568">
        <v>62315</v>
      </c>
      <c r="D7" s="568">
        <v>63574</v>
      </c>
      <c r="E7" s="568">
        <v>67125</v>
      </c>
      <c r="F7" s="569">
        <v>64812</v>
      </c>
    </row>
    <row r="8" spans="1:6" ht="16.5" thickBot="1">
      <c r="A8" s="515"/>
      <c r="B8" s="521" t="s">
        <v>525</v>
      </c>
      <c r="C8" s="570">
        <v>66532</v>
      </c>
      <c r="D8" s="570">
        <v>64489</v>
      </c>
      <c r="E8" s="570">
        <v>66336</v>
      </c>
      <c r="F8" s="571"/>
    </row>
    <row r="9" spans="1:6" ht="15">
      <c r="A9" s="516"/>
      <c r="B9" s="517" t="s">
        <v>718</v>
      </c>
      <c r="C9" s="576">
        <f>_xlfn.IFERROR(C8/C7-1,0)</f>
        <v>0.06767231003771168</v>
      </c>
      <c r="D9" s="576">
        <f>_xlfn.IFERROR(D8/D7-1,0)</f>
        <v>0.014392676251297809</v>
      </c>
      <c r="E9" s="576">
        <f>_xlfn.IFERROR(E8/E7-1,0)</f>
        <v>-0.01175418994413413</v>
      </c>
      <c r="F9" s="577" t="s">
        <v>526</v>
      </c>
    </row>
    <row r="10" spans="1:6" ht="15.75" thickBot="1">
      <c r="A10" s="801" t="s">
        <v>719</v>
      </c>
      <c r="B10" s="802"/>
      <c r="C10" s="578" t="s">
        <v>526</v>
      </c>
      <c r="D10" s="579">
        <f>_xlfn.IFERROR(D8/C8-1,0)</f>
        <v>-0.03070702819695781</v>
      </c>
      <c r="E10" s="579">
        <f>_xlfn.IFERROR(E8/D8-1,0)</f>
        <v>0.028640543348477987</v>
      </c>
      <c r="F10" s="579">
        <f>_xlfn.IFERROR(F7/E8-1,0)</f>
        <v>-0.022973950795947884</v>
      </c>
    </row>
    <row r="11" spans="1:6" ht="16.5" thickTop="1">
      <c r="A11" s="392" t="s">
        <v>720</v>
      </c>
      <c r="B11" s="520" t="s">
        <v>524</v>
      </c>
      <c r="C11" s="568">
        <v>94832</v>
      </c>
      <c r="D11" s="568">
        <v>102090</v>
      </c>
      <c r="E11" s="568">
        <v>96579</v>
      </c>
      <c r="F11" s="568">
        <v>93972</v>
      </c>
    </row>
    <row r="12" spans="1:10" ht="16.5" thickBot="1">
      <c r="A12" s="515"/>
      <c r="B12" s="521" t="s">
        <v>525</v>
      </c>
      <c r="C12" s="568">
        <v>100753</v>
      </c>
      <c r="D12" s="568">
        <v>98008</v>
      </c>
      <c r="E12" s="568">
        <v>99634</v>
      </c>
      <c r="F12" s="571" t="s">
        <v>526</v>
      </c>
      <c r="J12" s="389"/>
    </row>
    <row r="13" spans="1:6" ht="15">
      <c r="A13" s="516"/>
      <c r="B13" s="517" t="s">
        <v>718</v>
      </c>
      <c r="C13" s="580">
        <f>_xlfn.IFERROR(C12/C11-1,0)</f>
        <v>0.06243673021764806</v>
      </c>
      <c r="D13" s="576">
        <f>_xlfn.IFERROR(D12/D11-1,0)</f>
        <v>-0.03998432755411896</v>
      </c>
      <c r="E13" s="576" t="s">
        <v>844</v>
      </c>
      <c r="F13" s="577" t="s">
        <v>526</v>
      </c>
    </row>
    <row r="14" spans="1:10" ht="15.75" thickBot="1">
      <c r="A14" s="801" t="s">
        <v>719</v>
      </c>
      <c r="B14" s="802"/>
      <c r="C14" s="578" t="s">
        <v>526</v>
      </c>
      <c r="D14" s="579">
        <f>_xlfn.IFERROR(D12/C12-1,0)</f>
        <v>-0.027244846307305948</v>
      </c>
      <c r="E14" s="579">
        <f>_xlfn.IFERROR(E12/D12-1,0)</f>
        <v>0.01659048240959926</v>
      </c>
      <c r="F14" s="579">
        <f>_xlfn.IFERROR(F11/E12-1,0)</f>
        <v>-0.05682799044502884</v>
      </c>
      <c r="J14" s="389"/>
    </row>
    <row r="15" spans="1:6" ht="16.5" thickTop="1">
      <c r="A15" s="392" t="s">
        <v>523</v>
      </c>
      <c r="B15" s="520" t="s">
        <v>524</v>
      </c>
      <c r="C15" s="568">
        <v>132238</v>
      </c>
      <c r="D15" s="568">
        <v>135335</v>
      </c>
      <c r="E15" s="568">
        <v>135493</v>
      </c>
      <c r="F15" s="568">
        <v>145384</v>
      </c>
    </row>
    <row r="16" spans="1:6" ht="16.5" thickBot="1">
      <c r="A16" s="515"/>
      <c r="B16" s="521" t="s">
        <v>525</v>
      </c>
      <c r="C16" s="572">
        <v>131969</v>
      </c>
      <c r="D16" s="572">
        <v>115246</v>
      </c>
      <c r="E16" s="572">
        <v>132573</v>
      </c>
      <c r="F16" s="571"/>
    </row>
    <row r="17" spans="1:6" ht="15">
      <c r="A17" s="516"/>
      <c r="B17" s="517" t="s">
        <v>718</v>
      </c>
      <c r="C17" s="576">
        <f>_xlfn.IFERROR(C16/C15-1,0)</f>
        <v>-0.0020342110437241434</v>
      </c>
      <c r="D17" s="576">
        <f>_xlfn.IFERROR(D16/D15-1,0)</f>
        <v>-0.1484390586322829</v>
      </c>
      <c r="E17" s="576">
        <f>_xlfn.IFERROR(E16/E15-1,0)</f>
        <v>-0.021550928830271654</v>
      </c>
      <c r="F17" s="577" t="s">
        <v>526</v>
      </c>
    </row>
    <row r="18" spans="1:10" ht="15.75" thickBot="1">
      <c r="A18" s="801" t="s">
        <v>719</v>
      </c>
      <c r="B18" s="802"/>
      <c r="C18" s="578" t="s">
        <v>526</v>
      </c>
      <c r="D18" s="579">
        <f>_xlfn.IFERROR(D16/C16-1,0)</f>
        <v>-0.12671915374065124</v>
      </c>
      <c r="E18" s="579">
        <f>_xlfn.IFERROR(E16/D16-1,0)</f>
        <v>0.15034795133887502</v>
      </c>
      <c r="F18" s="581">
        <f>_xlfn.IFERROR(F15/E16-1,0)</f>
        <v>0.09663355283504194</v>
      </c>
      <c r="J18" s="389"/>
    </row>
    <row r="19" spans="1:6" ht="16.5" thickTop="1">
      <c r="A19" s="392" t="s">
        <v>527</v>
      </c>
      <c r="B19" s="520" t="s">
        <v>524</v>
      </c>
      <c r="C19" s="582">
        <v>128133</v>
      </c>
      <c r="D19" s="582">
        <v>137853</v>
      </c>
      <c r="E19" s="582">
        <v>135392</v>
      </c>
      <c r="F19" s="582">
        <v>145372</v>
      </c>
    </row>
    <row r="20" spans="1:6" ht="16.5" thickBot="1">
      <c r="A20" s="515"/>
      <c r="B20" s="521" t="s">
        <v>525</v>
      </c>
      <c r="C20" s="583">
        <v>116648</v>
      </c>
      <c r="D20" s="583">
        <v>119390</v>
      </c>
      <c r="E20" s="583">
        <v>132347</v>
      </c>
      <c r="F20" s="584" t="s">
        <v>526</v>
      </c>
    </row>
    <row r="21" spans="1:6" ht="15">
      <c r="A21" s="516"/>
      <c r="B21" s="517" t="s">
        <v>718</v>
      </c>
      <c r="C21" s="576">
        <f>_xlfn.IFERROR(C20/C19-1,0)</f>
        <v>-0.08963342776646144</v>
      </c>
      <c r="D21" s="576">
        <f>_xlfn.IFERROR(D20/D19-1,0)</f>
        <v>-0.13393252232450514</v>
      </c>
      <c r="E21" s="576">
        <f>_xlfn.IFERROR(E20/E19-1,0)</f>
        <v>-0.022490250531789213</v>
      </c>
      <c r="F21" s="577" t="s">
        <v>526</v>
      </c>
    </row>
    <row r="22" spans="1:6" ht="15.75" thickBot="1">
      <c r="A22" s="801" t="s">
        <v>719</v>
      </c>
      <c r="B22" s="802"/>
      <c r="C22" s="578" t="s">
        <v>526</v>
      </c>
      <c r="D22" s="579">
        <f>_xlfn.IFERROR(D20/C20-1,0)</f>
        <v>0.023506618201769358</v>
      </c>
      <c r="E22" s="579">
        <f>_xlfn.IFERROR(E20/D20-1,0)</f>
        <v>0.10852667727615373</v>
      </c>
      <c r="F22" s="579">
        <f>_xlfn.IFERROR(F19/E20-1,0)</f>
        <v>0.09841552887485161</v>
      </c>
    </row>
    <row r="23" spans="1:6" ht="16.5" thickTop="1">
      <c r="A23" s="392" t="s">
        <v>528</v>
      </c>
      <c r="B23" s="520" t="s">
        <v>524</v>
      </c>
      <c r="C23" s="582">
        <f>C15-C19</f>
        <v>4105</v>
      </c>
      <c r="D23" s="582">
        <f>D15-D19</f>
        <v>-2518</v>
      </c>
      <c r="E23" s="582">
        <f>E15-E19</f>
        <v>101</v>
      </c>
      <c r="F23" s="582">
        <f>F15-F19</f>
        <v>12</v>
      </c>
    </row>
    <row r="24" spans="1:6" ht="16.5" thickBot="1">
      <c r="A24" s="515"/>
      <c r="B24" s="521" t="s">
        <v>525</v>
      </c>
      <c r="C24" s="583">
        <f>C16-C20</f>
        <v>15321</v>
      </c>
      <c r="D24" s="583">
        <f>D16-D20</f>
        <v>-4144</v>
      </c>
      <c r="E24" s="583">
        <f>E16-E20</f>
        <v>226</v>
      </c>
      <c r="F24" s="584" t="s">
        <v>526</v>
      </c>
    </row>
    <row r="25" spans="1:6" ht="15">
      <c r="A25" s="516"/>
      <c r="B25" s="517" t="s">
        <v>718</v>
      </c>
      <c r="C25" s="576">
        <f>_xlfn.IFERROR(C24/C23-1,0)</f>
        <v>2.7322777101096225</v>
      </c>
      <c r="D25" s="576">
        <f>_xlfn.IFERROR(D24/D23-1,0)</f>
        <v>0.6457505957108816</v>
      </c>
      <c r="E25" s="576">
        <f>_xlfn.IFERROR(E24/E23-1,0)</f>
        <v>1.2376237623762378</v>
      </c>
      <c r="F25" s="577" t="s">
        <v>526</v>
      </c>
    </row>
    <row r="26" spans="1:6" ht="15.75" thickBot="1">
      <c r="A26" s="801" t="s">
        <v>719</v>
      </c>
      <c r="B26" s="802"/>
      <c r="C26" s="578" t="s">
        <v>526</v>
      </c>
      <c r="D26" s="579">
        <f>_xlfn.IFERROR(D24/C24-1,0)</f>
        <v>-1.2704784283010246</v>
      </c>
      <c r="E26" s="579">
        <f>_xlfn.IFERROR(E24/D24-1,0)</f>
        <v>-1.0545366795366795</v>
      </c>
      <c r="F26" s="581">
        <f>_xlfn.IFERROR(F23/E24-1,0)</f>
        <v>-0.9469026548672567</v>
      </c>
    </row>
    <row r="27" spans="1:6" ht="16.5" thickTop="1">
      <c r="A27" s="393" t="s">
        <v>529</v>
      </c>
      <c r="B27" s="520" t="s">
        <v>524</v>
      </c>
      <c r="C27" s="582">
        <v>7068</v>
      </c>
      <c r="D27" s="582">
        <v>2232</v>
      </c>
      <c r="E27" s="582">
        <v>1078</v>
      </c>
      <c r="F27" s="582">
        <v>12</v>
      </c>
    </row>
    <row r="28" spans="1:6" ht="16.5" thickBot="1">
      <c r="A28" s="515"/>
      <c r="B28" s="521" t="s">
        <v>525</v>
      </c>
      <c r="C28" s="583">
        <v>13683</v>
      </c>
      <c r="D28" s="583">
        <v>-1359</v>
      </c>
      <c r="E28" s="583">
        <v>289</v>
      </c>
      <c r="F28" s="584" t="s">
        <v>526</v>
      </c>
    </row>
    <row r="29" spans="1:6" ht="15">
      <c r="A29" s="516"/>
      <c r="B29" s="517" t="s">
        <v>718</v>
      </c>
      <c r="C29" s="576">
        <f>_xlfn.IFERROR(C28/C27-1,0)</f>
        <v>0.9359083191850595</v>
      </c>
      <c r="D29" s="576">
        <f>_xlfn.IFERROR(D28/D27-1,0)</f>
        <v>-1.6088709677419355</v>
      </c>
      <c r="E29" s="576">
        <f>_xlfn.IFERROR(E28/E27-1,0)</f>
        <v>-0.7319109461966604</v>
      </c>
      <c r="F29" s="577" t="s">
        <v>526</v>
      </c>
    </row>
    <row r="30" spans="1:6" ht="15.75" thickBot="1">
      <c r="A30" s="801" t="s">
        <v>719</v>
      </c>
      <c r="B30" s="802"/>
      <c r="C30" s="578" t="s">
        <v>526</v>
      </c>
      <c r="D30" s="579">
        <f>_xlfn.IFERROR(D28/C28-1,0)</f>
        <v>-1.0993203244902434</v>
      </c>
      <c r="E30" s="579">
        <f>_xlfn.IFERROR(E28/D28-1,0)</f>
        <v>-1.212656364974246</v>
      </c>
      <c r="F30" s="579">
        <f>_xlfn.IFERROR(F27/E28-1,0)</f>
        <v>-0.9584775086505191</v>
      </c>
    </row>
    <row r="31" spans="1:6" ht="9" customHeight="1" thickBot="1" thickTop="1">
      <c r="A31" s="518"/>
      <c r="B31" s="519"/>
      <c r="C31" s="585"/>
      <c r="D31" s="586"/>
      <c r="E31" s="586"/>
      <c r="F31" s="587"/>
    </row>
    <row r="32" spans="1:6" ht="16.5" thickTop="1">
      <c r="A32" s="392" t="s">
        <v>530</v>
      </c>
      <c r="B32" s="520" t="s">
        <v>524</v>
      </c>
      <c r="C32" s="582">
        <v>49</v>
      </c>
      <c r="D32" s="582">
        <v>51</v>
      </c>
      <c r="E32" s="582">
        <v>50</v>
      </c>
      <c r="F32" s="588">
        <v>52</v>
      </c>
    </row>
    <row r="33" spans="1:6" ht="16.5" thickBot="1">
      <c r="A33" s="515"/>
      <c r="B33" s="521" t="s">
        <v>525</v>
      </c>
      <c r="C33" s="583">
        <v>47</v>
      </c>
      <c r="D33" s="583">
        <v>48</v>
      </c>
      <c r="E33" s="583">
        <v>50</v>
      </c>
      <c r="F33" s="589" t="s">
        <v>526</v>
      </c>
    </row>
    <row r="34" spans="1:6" ht="15">
      <c r="A34" s="516"/>
      <c r="B34" s="517" t="s">
        <v>718</v>
      </c>
      <c r="C34" s="576">
        <f>_xlfn.IFERROR(C33/C32-1,0)</f>
        <v>-0.04081632653061229</v>
      </c>
      <c r="D34" s="576">
        <f>_xlfn.IFERROR(D33/D32-1,0)</f>
        <v>-0.05882352941176472</v>
      </c>
      <c r="E34" s="576">
        <f>_xlfn.IFERROR(E33/E32-1,0)</f>
        <v>0</v>
      </c>
      <c r="F34" s="577" t="s">
        <v>526</v>
      </c>
    </row>
    <row r="35" spans="1:6" ht="15.75" thickBot="1">
      <c r="A35" s="801" t="s">
        <v>719</v>
      </c>
      <c r="B35" s="802"/>
      <c r="C35" s="578" t="s">
        <v>526</v>
      </c>
      <c r="D35" s="579">
        <f>_xlfn.IFERROR(D33/C33-1,0)</f>
        <v>0.02127659574468077</v>
      </c>
      <c r="E35" s="579">
        <f>_xlfn.IFERROR(E33/D33-1,0)</f>
        <v>0.04166666666666674</v>
      </c>
      <c r="F35" s="579">
        <f>_xlfn.IFERROR(F32/E33-1,0)</f>
        <v>0.040000000000000036</v>
      </c>
    </row>
    <row r="36" spans="1:6" ht="16.5" thickTop="1">
      <c r="A36" s="392" t="s">
        <v>531</v>
      </c>
      <c r="B36" s="520" t="s">
        <v>524</v>
      </c>
      <c r="C36" s="582">
        <v>41403</v>
      </c>
      <c r="D36" s="582">
        <v>44034</v>
      </c>
      <c r="E36" s="582">
        <v>51873</v>
      </c>
      <c r="F36" s="588">
        <v>54920</v>
      </c>
    </row>
    <row r="37" spans="1:6" ht="16.5" thickBot="1">
      <c r="A37" s="515"/>
      <c r="B37" s="521" t="s">
        <v>525</v>
      </c>
      <c r="C37" s="583">
        <v>40805</v>
      </c>
      <c r="D37" s="583">
        <v>43428</v>
      </c>
      <c r="E37" s="583">
        <v>51900</v>
      </c>
      <c r="F37" s="589" t="s">
        <v>526</v>
      </c>
    </row>
    <row r="38" spans="1:10" ht="15">
      <c r="A38" s="516"/>
      <c r="B38" s="517" t="s">
        <v>718</v>
      </c>
      <c r="C38" s="576">
        <f>_xlfn.IFERROR(C37/C36-1,0)</f>
        <v>-0.014443397821413906</v>
      </c>
      <c r="D38" s="576">
        <f>_xlfn.IFERROR(D37/D36-1,0)</f>
        <v>-0.01376209292819186</v>
      </c>
      <c r="E38" s="576">
        <f>_xlfn.IFERROR(E37/E36-1,0)</f>
        <v>0.0005205019952576606</v>
      </c>
      <c r="F38" s="577" t="s">
        <v>526</v>
      </c>
      <c r="J38" s="23"/>
    </row>
    <row r="39" spans="1:6" ht="15.75" thickBot="1">
      <c r="A39" s="801" t="s">
        <v>719</v>
      </c>
      <c r="B39" s="802"/>
      <c r="C39" s="578" t="s">
        <v>526</v>
      </c>
      <c r="D39" s="579">
        <f>_xlfn.IFERROR(D37/C37-1,0)</f>
        <v>0.06428133807131475</v>
      </c>
      <c r="E39" s="579">
        <f>_xlfn.IFERROR(E37/D37-1,0)</f>
        <v>0.1950815142304505</v>
      </c>
      <c r="F39" s="581">
        <f>_xlfn.IFERROR(F36/E37-1,0)</f>
        <v>0.058188824662813055</v>
      </c>
    </row>
    <row r="40" spans="1:6" ht="9" customHeight="1" thickBot="1" thickTop="1">
      <c r="A40" s="518"/>
      <c r="B40" s="519"/>
      <c r="C40" s="585"/>
      <c r="D40" s="586"/>
      <c r="E40" s="586"/>
      <c r="F40" s="587"/>
    </row>
    <row r="41" spans="1:6" ht="16.5" thickTop="1">
      <c r="A41" s="392" t="s">
        <v>721</v>
      </c>
      <c r="B41" s="520" t="s">
        <v>524</v>
      </c>
      <c r="C41" s="582"/>
      <c r="D41" s="582"/>
      <c r="E41" s="582"/>
      <c r="F41" s="588"/>
    </row>
    <row r="42" spans="1:6" ht="16.5" thickBot="1">
      <c r="A42" s="515"/>
      <c r="B42" s="521" t="s">
        <v>525</v>
      </c>
      <c r="C42" s="583"/>
      <c r="D42" s="583"/>
      <c r="E42" s="583"/>
      <c r="F42" s="589" t="s">
        <v>526</v>
      </c>
    </row>
    <row r="43" spans="1:6" ht="15">
      <c r="A43" s="516"/>
      <c r="B43" s="517" t="s">
        <v>718</v>
      </c>
      <c r="C43" s="576">
        <f>_xlfn.IFERROR(C42/C41-1,0)</f>
        <v>0</v>
      </c>
      <c r="D43" s="576">
        <f>_xlfn.IFERROR(D42/D41-1,0)</f>
        <v>0</v>
      </c>
      <c r="E43" s="576">
        <f>_xlfn.IFERROR(E42/E41-1,0)</f>
        <v>0</v>
      </c>
      <c r="F43" s="577" t="s">
        <v>526</v>
      </c>
    </row>
    <row r="44" spans="1:6" ht="15.75" thickBot="1">
      <c r="A44" s="801" t="s">
        <v>719</v>
      </c>
      <c r="B44" s="802"/>
      <c r="C44" s="567" t="s">
        <v>526</v>
      </c>
      <c r="D44" s="574">
        <f>_xlfn.IFERROR(D42/C42-1,0)</f>
        <v>0</v>
      </c>
      <c r="E44" s="574">
        <f>_xlfn.IFERROR(E42/D42-1,0)</f>
        <v>0</v>
      </c>
      <c r="F44" s="575">
        <f>_xlfn.IFERROR(F41/E42-1,0)</f>
        <v>0</v>
      </c>
    </row>
    <row r="45" spans="1:6" ht="13.5" thickTop="1">
      <c r="A45" s="74"/>
      <c r="B45" s="74"/>
      <c r="C45" s="74"/>
      <c r="D45" s="74"/>
      <c r="E45" s="74"/>
      <c r="F45" s="74"/>
    </row>
    <row r="46" spans="1:7" ht="15.75" customHeight="1">
      <c r="A46" s="803" t="s">
        <v>779</v>
      </c>
      <c r="B46" s="803"/>
      <c r="C46" s="803"/>
      <c r="D46" s="803"/>
      <c r="E46" s="803"/>
      <c r="F46" s="803"/>
      <c r="G46" s="394"/>
    </row>
    <row r="47" spans="1:7" ht="12.75">
      <c r="A47" s="803"/>
      <c r="B47" s="803"/>
      <c r="C47" s="803"/>
      <c r="D47" s="803"/>
      <c r="E47" s="803"/>
      <c r="F47" s="803"/>
      <c r="G47" s="394"/>
    </row>
    <row r="48" spans="1:6" ht="12.75">
      <c r="A48" s="803"/>
      <c r="B48" s="803"/>
      <c r="C48" s="803"/>
      <c r="D48" s="803"/>
      <c r="E48" s="803"/>
      <c r="F48" s="803"/>
    </row>
    <row r="49" spans="1:6" ht="12.75">
      <c r="A49" s="74"/>
      <c r="B49" s="74"/>
      <c r="C49" s="74"/>
      <c r="D49" s="74"/>
      <c r="E49" s="74"/>
      <c r="F49" s="74"/>
    </row>
    <row r="50" spans="1:6" ht="12.75">
      <c r="A50" s="74" t="s">
        <v>722</v>
      </c>
      <c r="B50" s="74"/>
      <c r="C50" s="74"/>
      <c r="D50" s="74"/>
      <c r="E50" s="74"/>
      <c r="F50" s="74"/>
    </row>
  </sheetData>
  <sheetProtection/>
  <mergeCells count="12">
    <mergeCell ref="E1:F1"/>
    <mergeCell ref="A3:F3"/>
    <mergeCell ref="A10:B10"/>
    <mergeCell ref="A14:B14"/>
    <mergeCell ref="A18:B18"/>
    <mergeCell ref="A22:B22"/>
    <mergeCell ref="A26:B26"/>
    <mergeCell ref="A30:B30"/>
    <mergeCell ref="A35:B35"/>
    <mergeCell ref="A39:B39"/>
    <mergeCell ref="A44:B44"/>
    <mergeCell ref="A46:F48"/>
  </mergeCells>
  <printOptions/>
  <pageMargins left="0.1968503937007874" right="0.31496062992125984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G46"/>
  <sheetViews>
    <sheetView showGridLines="0" zoomScalePageLayoutView="0" workbookViewId="0" topLeftCell="A40">
      <selection activeCell="C23" sqref="C23"/>
    </sheetView>
  </sheetViews>
  <sheetFormatPr defaultColWidth="9.140625" defaultRowHeight="12.75"/>
  <cols>
    <col min="1" max="1" width="23.8515625" style="0" customWidth="1"/>
    <col min="2" max="2" width="16.8515625" style="0" customWidth="1"/>
    <col min="3" max="6" width="15.7109375" style="0" customWidth="1"/>
  </cols>
  <sheetData>
    <row r="1" spans="1:6" ht="12.75">
      <c r="A1" s="74"/>
      <c r="B1" s="503"/>
      <c r="C1" s="503"/>
      <c r="D1" s="503"/>
      <c r="E1" s="503"/>
      <c r="F1" s="522"/>
    </row>
    <row r="2" spans="1:6" ht="13.5" thickBot="1">
      <c r="A2" s="74"/>
      <c r="B2" s="503"/>
      <c r="C2" s="502"/>
      <c r="D2" s="502"/>
      <c r="E2" s="502"/>
      <c r="F2" s="502"/>
    </row>
    <row r="3" spans="1:6" ht="47.25" customHeight="1" thickBot="1">
      <c r="A3" s="502"/>
      <c r="B3" s="523"/>
      <c r="C3" s="543" t="s">
        <v>754</v>
      </c>
      <c r="D3" s="543" t="s">
        <v>780</v>
      </c>
      <c r="E3" s="544" t="s">
        <v>781</v>
      </c>
      <c r="F3" s="545" t="s">
        <v>782</v>
      </c>
    </row>
    <row r="4" spans="1:6" ht="15" customHeight="1">
      <c r="A4" s="820" t="s">
        <v>532</v>
      </c>
      <c r="B4" s="821"/>
      <c r="C4" s="590"/>
      <c r="D4" s="590"/>
      <c r="E4" s="590"/>
      <c r="F4" s="590"/>
    </row>
    <row r="5" spans="1:6" ht="15" customHeight="1">
      <c r="A5" s="822" t="s">
        <v>723</v>
      </c>
      <c r="B5" s="823"/>
      <c r="C5" s="591"/>
      <c r="D5" s="591"/>
      <c r="E5" s="591"/>
      <c r="F5" s="592"/>
    </row>
    <row r="6" spans="1:6" ht="15" customHeight="1">
      <c r="A6" s="822" t="s">
        <v>724</v>
      </c>
      <c r="B6" s="823"/>
      <c r="C6" s="591"/>
      <c r="D6" s="591"/>
      <c r="E6" s="591"/>
      <c r="F6" s="592"/>
    </row>
    <row r="7" spans="1:6" ht="15" customHeight="1">
      <c r="A7" s="822" t="s">
        <v>725</v>
      </c>
      <c r="B7" s="823"/>
      <c r="C7" s="591"/>
      <c r="D7" s="591"/>
      <c r="E7" s="591"/>
      <c r="F7" s="592"/>
    </row>
    <row r="8" spans="1:6" ht="15" customHeight="1">
      <c r="A8" s="822" t="s">
        <v>534</v>
      </c>
      <c r="B8" s="823"/>
      <c r="C8" s="591"/>
      <c r="D8" s="591"/>
      <c r="E8" s="591"/>
      <c r="F8" s="591"/>
    </row>
    <row r="9" spans="1:6" ht="15" customHeight="1">
      <c r="A9" s="822" t="s">
        <v>533</v>
      </c>
      <c r="B9" s="823"/>
      <c r="C9" s="591"/>
      <c r="D9" s="591"/>
      <c r="E9" s="591"/>
      <c r="F9" s="591"/>
    </row>
    <row r="10" spans="1:6" ht="15" customHeight="1" thickBot="1">
      <c r="A10" s="824" t="s">
        <v>726</v>
      </c>
      <c r="B10" s="825"/>
      <c r="C10" s="593"/>
      <c r="D10" s="593"/>
      <c r="E10" s="593"/>
      <c r="F10" s="594"/>
    </row>
    <row r="11" spans="1:6" ht="12.75">
      <c r="A11" s="524"/>
      <c r="B11" s="524"/>
      <c r="C11" s="595"/>
      <c r="D11" s="595"/>
      <c r="E11" s="595"/>
      <c r="F11" s="595"/>
    </row>
    <row r="12" spans="1:6" ht="13.5" thickBot="1">
      <c r="A12" s="74"/>
      <c r="B12" s="503"/>
      <c r="C12" s="596"/>
      <c r="D12" s="596"/>
      <c r="E12" s="596"/>
      <c r="F12" s="597" t="s">
        <v>513</v>
      </c>
    </row>
    <row r="13" spans="1:6" ht="39.75" customHeight="1" thickBot="1">
      <c r="A13" s="502"/>
      <c r="B13" s="523"/>
      <c r="C13" s="598" t="s">
        <v>727</v>
      </c>
      <c r="D13" s="598" t="s">
        <v>728</v>
      </c>
      <c r="E13" s="598" t="s">
        <v>783</v>
      </c>
      <c r="F13" s="598" t="s">
        <v>784</v>
      </c>
    </row>
    <row r="14" spans="1:6" ht="15" customHeight="1">
      <c r="A14" s="810" t="s">
        <v>729</v>
      </c>
      <c r="B14" s="811"/>
      <c r="C14" s="590"/>
      <c r="D14" s="590"/>
      <c r="E14" s="590"/>
      <c r="F14" s="599"/>
    </row>
    <row r="15" spans="1:6" ht="15" customHeight="1">
      <c r="A15" s="812" t="s">
        <v>730</v>
      </c>
      <c r="B15" s="813"/>
      <c r="C15" s="600"/>
      <c r="D15" s="600"/>
      <c r="E15" s="600"/>
      <c r="F15" s="601"/>
    </row>
    <row r="16" spans="1:6" ht="15" customHeight="1" thickBot="1">
      <c r="A16" s="814" t="s">
        <v>605</v>
      </c>
      <c r="B16" s="815"/>
      <c r="C16" s="602">
        <f>SUM(C14:C15)</f>
        <v>0</v>
      </c>
      <c r="D16" s="602">
        <f>SUM(D14:D15)</f>
        <v>0</v>
      </c>
      <c r="E16" s="602">
        <f>SUM(E14:E15)</f>
        <v>0</v>
      </c>
      <c r="F16" s="602">
        <f>SUM(F14:F15)</f>
        <v>0</v>
      </c>
    </row>
    <row r="17" spans="1:6" s="395" customFormat="1" ht="15">
      <c r="A17" s="530"/>
      <c r="B17" s="531"/>
      <c r="C17" s="603"/>
      <c r="D17" s="603"/>
      <c r="E17" s="603"/>
      <c r="F17" s="603"/>
    </row>
    <row r="18" spans="1:6" s="395" customFormat="1" ht="15.75" thickBot="1">
      <c r="A18" s="532"/>
      <c r="B18" s="533"/>
      <c r="C18" s="604"/>
      <c r="D18" s="604"/>
      <c r="E18" s="604"/>
      <c r="F18" s="597" t="s">
        <v>513</v>
      </c>
    </row>
    <row r="19" spans="1:6" ht="30" customHeight="1" thickBot="1">
      <c r="A19" s="534"/>
      <c r="B19" s="535"/>
      <c r="C19" s="605" t="s">
        <v>733</v>
      </c>
      <c r="D19" s="605" t="s">
        <v>734</v>
      </c>
      <c r="E19" s="605" t="s">
        <v>756</v>
      </c>
      <c r="F19" s="606" t="s">
        <v>782</v>
      </c>
    </row>
    <row r="20" spans="1:6" ht="15" customHeight="1">
      <c r="A20" s="816" t="s">
        <v>543</v>
      </c>
      <c r="B20" s="536" t="s">
        <v>524</v>
      </c>
      <c r="C20" s="607">
        <v>3980</v>
      </c>
      <c r="D20" s="607">
        <v>2000</v>
      </c>
      <c r="E20" s="607"/>
      <c r="F20" s="607"/>
    </row>
    <row r="21" spans="1:6" ht="15" customHeight="1">
      <c r="A21" s="817"/>
      <c r="B21" s="537" t="s">
        <v>735</v>
      </c>
      <c r="C21" s="608">
        <v>3980</v>
      </c>
      <c r="D21" s="608">
        <v>2000</v>
      </c>
      <c r="E21" s="608"/>
      <c r="F21" s="609" t="s">
        <v>526</v>
      </c>
    </row>
    <row r="22" spans="1:6" ht="15" customHeight="1" thickBot="1">
      <c r="A22" s="818"/>
      <c r="B22" s="538" t="s">
        <v>753</v>
      </c>
      <c r="C22" s="610">
        <v>3980</v>
      </c>
      <c r="D22" s="610">
        <v>2000</v>
      </c>
      <c r="E22" s="610"/>
      <c r="F22" s="611" t="s">
        <v>526</v>
      </c>
    </row>
    <row r="23" spans="1:6" ht="15" customHeight="1">
      <c r="A23" s="817" t="s">
        <v>731</v>
      </c>
      <c r="B23" s="539" t="s">
        <v>524</v>
      </c>
      <c r="C23" s="612"/>
      <c r="D23" s="612"/>
      <c r="E23" s="612"/>
      <c r="F23" s="612"/>
    </row>
    <row r="24" spans="1:6" ht="15" customHeight="1">
      <c r="A24" s="817"/>
      <c r="B24" s="498" t="s">
        <v>735</v>
      </c>
      <c r="C24" s="609"/>
      <c r="D24" s="609"/>
      <c r="E24" s="609"/>
      <c r="F24" s="613" t="s">
        <v>526</v>
      </c>
    </row>
    <row r="25" spans="1:6" ht="15" customHeight="1" thickBot="1">
      <c r="A25" s="818"/>
      <c r="B25" s="499" t="s">
        <v>753</v>
      </c>
      <c r="C25" s="610"/>
      <c r="D25" s="610"/>
      <c r="E25" s="610"/>
      <c r="F25" s="610" t="s">
        <v>526</v>
      </c>
    </row>
    <row r="26" spans="1:6" ht="15">
      <c r="A26" s="808" t="s">
        <v>732</v>
      </c>
      <c r="B26" s="540" t="s">
        <v>524</v>
      </c>
      <c r="C26" s="614"/>
      <c r="D26" s="614"/>
      <c r="E26" s="615"/>
      <c r="F26" s="615"/>
    </row>
    <row r="27" spans="1:6" ht="15">
      <c r="A27" s="808"/>
      <c r="B27" s="541" t="s">
        <v>735</v>
      </c>
      <c r="C27" s="616"/>
      <c r="D27" s="616"/>
      <c r="E27" s="617"/>
      <c r="F27" s="618" t="s">
        <v>526</v>
      </c>
    </row>
    <row r="28" spans="1:6" ht="15.75" thickBot="1">
      <c r="A28" s="809"/>
      <c r="B28" s="542" t="s">
        <v>753</v>
      </c>
      <c r="C28" s="619"/>
      <c r="D28" s="620"/>
      <c r="E28" s="619"/>
      <c r="F28" s="621" t="s">
        <v>526</v>
      </c>
    </row>
    <row r="29" spans="1:6" ht="12.75">
      <c r="A29" s="524"/>
      <c r="B29" s="525"/>
      <c r="C29" s="528"/>
      <c r="D29" s="528"/>
      <c r="E29" s="526"/>
      <c r="F29" s="528"/>
    </row>
    <row r="30" spans="1:6" ht="12.75">
      <c r="A30" s="503"/>
      <c r="B30" s="527"/>
      <c r="C30" s="528"/>
      <c r="D30" s="528"/>
      <c r="E30" s="528"/>
      <c r="F30" s="528"/>
    </row>
    <row r="31" spans="1:6" ht="12.75">
      <c r="A31" s="503"/>
      <c r="B31" s="527"/>
      <c r="C31" s="528"/>
      <c r="D31" s="528"/>
      <c r="E31" s="528"/>
      <c r="F31" s="528"/>
    </row>
    <row r="32" spans="1:6" ht="12.75">
      <c r="A32" s="74"/>
      <c r="B32" s="503"/>
      <c r="C32" s="74"/>
      <c r="D32" s="74"/>
      <c r="E32" s="74"/>
      <c r="F32" s="74"/>
    </row>
    <row r="33" spans="1:6" ht="12.75">
      <c r="A33" s="74"/>
      <c r="B33" s="503"/>
      <c r="C33" s="74"/>
      <c r="D33" s="74"/>
      <c r="E33" s="74"/>
      <c r="F33" s="74"/>
    </row>
    <row r="34" spans="1:6" ht="18" customHeight="1">
      <c r="A34" s="546" t="s">
        <v>535</v>
      </c>
      <c r="B34" s="546"/>
      <c r="C34" s="546"/>
      <c r="D34" s="546"/>
      <c r="E34" s="546"/>
      <c r="F34" s="546"/>
    </row>
    <row r="35" spans="1:7" ht="18" customHeight="1">
      <c r="A35" s="819" t="s">
        <v>762</v>
      </c>
      <c r="B35" s="819"/>
      <c r="C35" s="819"/>
      <c r="D35" s="819"/>
      <c r="E35" s="819"/>
      <c r="F35" s="819"/>
      <c r="G35" s="529"/>
    </row>
    <row r="36" spans="1:7" ht="18" customHeight="1">
      <c r="A36" s="819"/>
      <c r="B36" s="819"/>
      <c r="C36" s="819"/>
      <c r="D36" s="819"/>
      <c r="E36" s="819"/>
      <c r="F36" s="819"/>
      <c r="G36" s="529"/>
    </row>
    <row r="37" spans="1:7" ht="18" customHeight="1">
      <c r="A37" s="819"/>
      <c r="B37" s="819"/>
      <c r="C37" s="819"/>
      <c r="D37" s="819"/>
      <c r="E37" s="819"/>
      <c r="F37" s="819"/>
      <c r="G37" s="529"/>
    </row>
    <row r="38" spans="1:7" ht="18" customHeight="1">
      <c r="A38" s="819"/>
      <c r="B38" s="819"/>
      <c r="C38" s="819"/>
      <c r="D38" s="819"/>
      <c r="E38" s="819"/>
      <c r="F38" s="819"/>
      <c r="G38" s="529"/>
    </row>
    <row r="39" spans="1:7" ht="18" customHeight="1">
      <c r="A39" s="806" t="s">
        <v>785</v>
      </c>
      <c r="B39" s="806"/>
      <c r="C39" s="806"/>
      <c r="D39" s="806"/>
      <c r="E39" s="806"/>
      <c r="F39" s="806"/>
      <c r="G39" s="529"/>
    </row>
    <row r="40" spans="1:7" ht="18" customHeight="1">
      <c r="A40" s="806" t="s">
        <v>786</v>
      </c>
      <c r="B40" s="806"/>
      <c r="C40" s="806"/>
      <c r="D40" s="806"/>
      <c r="E40" s="806"/>
      <c r="F40" s="806"/>
      <c r="G40" s="529"/>
    </row>
    <row r="41" spans="1:7" ht="18" customHeight="1">
      <c r="A41" s="806" t="s">
        <v>763</v>
      </c>
      <c r="B41" s="806"/>
      <c r="C41" s="806"/>
      <c r="D41" s="806"/>
      <c r="E41" s="806"/>
      <c r="F41" s="806"/>
      <c r="G41" s="529"/>
    </row>
    <row r="42" spans="1:7" ht="18" customHeight="1">
      <c r="A42" s="807" t="s">
        <v>787</v>
      </c>
      <c r="B42" s="807"/>
      <c r="C42" s="807"/>
      <c r="D42" s="807"/>
      <c r="E42" s="807"/>
      <c r="F42" s="807"/>
      <c r="G42" s="529"/>
    </row>
    <row r="43" spans="1:7" ht="12" customHeight="1">
      <c r="A43" s="807"/>
      <c r="B43" s="807"/>
      <c r="C43" s="807"/>
      <c r="D43" s="807"/>
      <c r="E43" s="807"/>
      <c r="F43" s="807"/>
      <c r="G43" s="529"/>
    </row>
    <row r="44" spans="1:7" ht="18" customHeight="1">
      <c r="A44" s="806" t="s">
        <v>764</v>
      </c>
      <c r="B44" s="806"/>
      <c r="C44" s="806"/>
      <c r="D44" s="806"/>
      <c r="E44" s="806"/>
      <c r="F44" s="806"/>
      <c r="G44" s="529"/>
    </row>
    <row r="45" spans="1:6" ht="21" customHeight="1">
      <c r="A45" s="807" t="s">
        <v>765</v>
      </c>
      <c r="B45" s="807"/>
      <c r="C45" s="807"/>
      <c r="D45" s="807"/>
      <c r="E45" s="807"/>
      <c r="F45" s="807"/>
    </row>
    <row r="46" spans="1:6" ht="9" customHeight="1">
      <c r="A46" s="807"/>
      <c r="B46" s="807"/>
      <c r="C46" s="807"/>
      <c r="D46" s="807"/>
      <c r="E46" s="807"/>
      <c r="F46" s="807"/>
    </row>
  </sheetData>
  <sheetProtection/>
  <mergeCells count="20">
    <mergeCell ref="A44:F44"/>
    <mergeCell ref="A45:F46"/>
    <mergeCell ref="A23:A25"/>
    <mergeCell ref="A4:B4"/>
    <mergeCell ref="A5:B5"/>
    <mergeCell ref="A6:B6"/>
    <mergeCell ref="A7:B7"/>
    <mergeCell ref="A8:B8"/>
    <mergeCell ref="A9:B9"/>
    <mergeCell ref="A10:B10"/>
    <mergeCell ref="A40:F40"/>
    <mergeCell ref="A41:F41"/>
    <mergeCell ref="A42:F43"/>
    <mergeCell ref="A26:A28"/>
    <mergeCell ref="A14:B14"/>
    <mergeCell ref="A15:B15"/>
    <mergeCell ref="A16:B16"/>
    <mergeCell ref="A20:A22"/>
    <mergeCell ref="A35:F38"/>
    <mergeCell ref="A39:F3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I150"/>
  <sheetViews>
    <sheetView showGridLines="0" zoomScale="73" zoomScaleNormal="73" workbookViewId="0" topLeftCell="A151">
      <selection activeCell="G149" sqref="G149"/>
    </sheetView>
  </sheetViews>
  <sheetFormatPr defaultColWidth="9.140625" defaultRowHeight="12.75"/>
  <cols>
    <col min="1" max="1" width="9.140625" style="19" customWidth="1"/>
    <col min="2" max="2" width="25.7109375" style="19" customWidth="1"/>
    <col min="3" max="3" width="95.57421875" style="19" customWidth="1"/>
    <col min="4" max="4" width="9.8515625" style="19" customWidth="1"/>
    <col min="5" max="8" width="25.7109375" style="19" customWidth="1"/>
    <col min="9" max="9" width="4.00390625" style="19" customWidth="1"/>
    <col min="10" max="16384" width="9.140625" style="19" customWidth="1"/>
  </cols>
  <sheetData>
    <row r="1" ht="18.75">
      <c r="H1" s="510" t="s">
        <v>714</v>
      </c>
    </row>
    <row r="3" spans="2:8" ht="30" customHeight="1">
      <c r="B3" s="772" t="s">
        <v>788</v>
      </c>
      <c r="C3" s="772"/>
      <c r="D3" s="772"/>
      <c r="E3" s="772"/>
      <c r="F3" s="772"/>
      <c r="G3" s="772"/>
      <c r="H3" s="772"/>
    </row>
    <row r="4" spans="2:8" ht="26.25" customHeight="1" thickBot="1">
      <c r="B4" s="222"/>
      <c r="C4" s="223"/>
      <c r="D4" s="223"/>
      <c r="E4" s="216"/>
      <c r="F4" s="216"/>
      <c r="G4" s="216"/>
      <c r="H4" s="217" t="s">
        <v>513</v>
      </c>
    </row>
    <row r="5" spans="1:9" ht="26.25" customHeight="1" thickBot="1">
      <c r="A5" s="219"/>
      <c r="B5" s="833" t="s">
        <v>578</v>
      </c>
      <c r="C5" s="830" t="s">
        <v>586</v>
      </c>
      <c r="D5" s="830" t="s">
        <v>48</v>
      </c>
      <c r="E5" s="828" t="s">
        <v>77</v>
      </c>
      <c r="F5" s="828"/>
      <c r="G5" s="828"/>
      <c r="H5" s="829"/>
      <c r="I5" s="180"/>
    </row>
    <row r="6" spans="1:9" s="172" customFormat="1" ht="30" customHeight="1">
      <c r="A6" s="220"/>
      <c r="B6" s="834"/>
      <c r="C6" s="831"/>
      <c r="D6" s="831"/>
      <c r="E6" s="779" t="s">
        <v>789</v>
      </c>
      <c r="F6" s="779" t="s">
        <v>790</v>
      </c>
      <c r="G6" s="779" t="s">
        <v>791</v>
      </c>
      <c r="H6" s="826" t="s">
        <v>792</v>
      </c>
      <c r="I6" s="218"/>
    </row>
    <row r="7" spans="1:9" s="173" customFormat="1" ht="33" customHeight="1" thickBot="1">
      <c r="A7" s="221"/>
      <c r="B7" s="835"/>
      <c r="C7" s="832"/>
      <c r="D7" s="832"/>
      <c r="E7" s="780"/>
      <c r="F7" s="780"/>
      <c r="G7" s="780"/>
      <c r="H7" s="827"/>
      <c r="I7" s="177"/>
    </row>
    <row r="8" spans="1:9" s="173" customFormat="1" ht="22.5" customHeight="1" thickBot="1">
      <c r="A8" s="221"/>
      <c r="B8" s="547">
        <v>1</v>
      </c>
      <c r="C8" s="548">
        <v>2</v>
      </c>
      <c r="D8" s="549">
        <v>3</v>
      </c>
      <c r="E8" s="550">
        <v>4</v>
      </c>
      <c r="F8" s="550">
        <v>5</v>
      </c>
      <c r="G8" s="550">
        <v>6</v>
      </c>
      <c r="H8" s="551">
        <v>7</v>
      </c>
      <c r="I8" s="177"/>
    </row>
    <row r="9" spans="1:9" s="174" customFormat="1" ht="34.5" customHeight="1">
      <c r="A9" s="226"/>
      <c r="B9" s="225"/>
      <c r="C9" s="163" t="s">
        <v>104</v>
      </c>
      <c r="D9" s="224"/>
      <c r="E9" s="253"/>
      <c r="F9" s="253"/>
      <c r="G9" s="253"/>
      <c r="H9" s="254"/>
      <c r="I9" s="178"/>
    </row>
    <row r="10" spans="1:9" s="174" customFormat="1" ht="34.5" customHeight="1">
      <c r="A10" s="226"/>
      <c r="B10" s="164">
        <v>0</v>
      </c>
      <c r="C10" s="32" t="s">
        <v>135</v>
      </c>
      <c r="D10" s="183" t="s">
        <v>612</v>
      </c>
      <c r="E10" s="262"/>
      <c r="F10" s="262"/>
      <c r="G10" s="262"/>
      <c r="H10" s="263"/>
      <c r="I10" s="178"/>
    </row>
    <row r="11" spans="2:9" s="174" customFormat="1" ht="34.5" customHeight="1">
      <c r="B11" s="164"/>
      <c r="C11" s="32" t="s">
        <v>510</v>
      </c>
      <c r="D11" s="183" t="s">
        <v>613</v>
      </c>
      <c r="E11" s="262">
        <v>54125</v>
      </c>
      <c r="F11" s="262">
        <v>52735</v>
      </c>
      <c r="G11" s="262">
        <v>51348</v>
      </c>
      <c r="H11" s="263">
        <f>H12+H19</f>
        <v>50794</v>
      </c>
      <c r="I11" s="178"/>
    </row>
    <row r="12" spans="2:9" s="174" customFormat="1" ht="34.5" customHeight="1">
      <c r="B12" s="164">
        <v>1</v>
      </c>
      <c r="C12" s="32" t="s">
        <v>297</v>
      </c>
      <c r="D12" s="183" t="s">
        <v>614</v>
      </c>
      <c r="E12" s="262">
        <v>50</v>
      </c>
      <c r="F12" s="262">
        <v>47</v>
      </c>
      <c r="G12" s="262">
        <v>44</v>
      </c>
      <c r="H12" s="263">
        <f>H14</f>
        <v>41</v>
      </c>
      <c r="I12" s="178"/>
    </row>
    <row r="13" spans="2:9" s="174" customFormat="1" ht="34.5" customHeight="1">
      <c r="B13" s="164" t="s">
        <v>298</v>
      </c>
      <c r="C13" s="33" t="s">
        <v>299</v>
      </c>
      <c r="D13" s="183" t="s">
        <v>615</v>
      </c>
      <c r="E13" s="262"/>
      <c r="F13" s="262"/>
      <c r="G13" s="262"/>
      <c r="H13" s="263"/>
      <c r="I13" s="178"/>
    </row>
    <row r="14" spans="2:9" s="174" customFormat="1" ht="34.5" customHeight="1">
      <c r="B14" s="164" t="s">
        <v>300</v>
      </c>
      <c r="C14" s="33" t="s">
        <v>301</v>
      </c>
      <c r="D14" s="183" t="s">
        <v>616</v>
      </c>
      <c r="E14" s="262">
        <v>50</v>
      </c>
      <c r="F14" s="262">
        <v>47</v>
      </c>
      <c r="G14" s="262">
        <v>44</v>
      </c>
      <c r="H14" s="263">
        <v>41</v>
      </c>
      <c r="I14" s="178"/>
    </row>
    <row r="15" spans="2:9" s="174" customFormat="1" ht="34.5" customHeight="1">
      <c r="B15" s="164" t="s">
        <v>302</v>
      </c>
      <c r="C15" s="33" t="s">
        <v>136</v>
      </c>
      <c r="D15" s="183" t="s">
        <v>617</v>
      </c>
      <c r="E15" s="262"/>
      <c r="F15" s="262"/>
      <c r="G15" s="262"/>
      <c r="H15" s="263"/>
      <c r="I15" s="178"/>
    </row>
    <row r="16" spans="2:9" s="174" customFormat="1" ht="34.5" customHeight="1">
      <c r="B16" s="165" t="s">
        <v>303</v>
      </c>
      <c r="C16" s="33" t="s">
        <v>137</v>
      </c>
      <c r="D16" s="183" t="s">
        <v>618</v>
      </c>
      <c r="E16" s="262"/>
      <c r="F16" s="262"/>
      <c r="G16" s="262"/>
      <c r="H16" s="263"/>
      <c r="I16" s="178"/>
    </row>
    <row r="17" spans="2:9" s="174" customFormat="1" ht="34.5" customHeight="1">
      <c r="B17" s="165" t="s">
        <v>304</v>
      </c>
      <c r="C17" s="33" t="s">
        <v>138</v>
      </c>
      <c r="D17" s="183" t="s">
        <v>619</v>
      </c>
      <c r="E17" s="262"/>
      <c r="F17" s="262"/>
      <c r="G17" s="262"/>
      <c r="H17" s="263"/>
      <c r="I17" s="178"/>
    </row>
    <row r="18" spans="2:9" s="174" customFormat="1" ht="34.5" customHeight="1">
      <c r="B18" s="165" t="s">
        <v>305</v>
      </c>
      <c r="C18" s="33" t="s">
        <v>139</v>
      </c>
      <c r="D18" s="183" t="s">
        <v>620</v>
      </c>
      <c r="E18" s="262"/>
      <c r="F18" s="262"/>
      <c r="G18" s="262"/>
      <c r="H18" s="263"/>
      <c r="I18" s="178"/>
    </row>
    <row r="19" spans="2:9" s="174" customFormat="1" ht="34.5" customHeight="1">
      <c r="B19" s="166">
        <v>2</v>
      </c>
      <c r="C19" s="32" t="s">
        <v>306</v>
      </c>
      <c r="D19" s="183" t="s">
        <v>621</v>
      </c>
      <c r="E19" s="262">
        <v>54075</v>
      </c>
      <c r="F19" s="262">
        <v>52688</v>
      </c>
      <c r="G19" s="262">
        <v>51304</v>
      </c>
      <c r="H19" s="263">
        <f>H20+H21+H22</f>
        <v>50753</v>
      </c>
      <c r="I19" s="178"/>
    </row>
    <row r="20" spans="2:9" s="174" customFormat="1" ht="34.5" customHeight="1">
      <c r="B20" s="164" t="s">
        <v>307</v>
      </c>
      <c r="C20" s="33" t="s">
        <v>140</v>
      </c>
      <c r="D20" s="183" t="s">
        <v>622</v>
      </c>
      <c r="E20" s="262">
        <v>2321</v>
      </c>
      <c r="F20" s="262">
        <v>2321</v>
      </c>
      <c r="G20" s="262">
        <v>2321</v>
      </c>
      <c r="H20" s="263">
        <v>2321</v>
      </c>
      <c r="I20" s="178"/>
    </row>
    <row r="21" spans="2:9" s="174" customFormat="1" ht="34.5" customHeight="1">
      <c r="B21" s="165" t="s">
        <v>308</v>
      </c>
      <c r="C21" s="33" t="s">
        <v>141</v>
      </c>
      <c r="D21" s="183" t="s">
        <v>623</v>
      </c>
      <c r="E21" s="262">
        <v>26367</v>
      </c>
      <c r="F21" s="262">
        <v>26055</v>
      </c>
      <c r="G21" s="262">
        <v>25743</v>
      </c>
      <c r="H21" s="263">
        <v>25432</v>
      </c>
      <c r="I21" s="178"/>
    </row>
    <row r="22" spans="2:9" s="174" customFormat="1" ht="34.5" customHeight="1">
      <c r="B22" s="164" t="s">
        <v>309</v>
      </c>
      <c r="C22" s="33" t="s">
        <v>142</v>
      </c>
      <c r="D22" s="183" t="s">
        <v>624</v>
      </c>
      <c r="E22" s="262">
        <v>25387</v>
      </c>
      <c r="F22" s="262">
        <v>24312</v>
      </c>
      <c r="G22" s="262">
        <v>23240</v>
      </c>
      <c r="H22" s="263">
        <v>23000</v>
      </c>
      <c r="I22" s="178"/>
    </row>
    <row r="23" spans="2:9" s="174" customFormat="1" ht="34.5" customHeight="1">
      <c r="B23" s="164" t="s">
        <v>310</v>
      </c>
      <c r="C23" s="33" t="s">
        <v>143</v>
      </c>
      <c r="D23" s="183" t="s">
        <v>625</v>
      </c>
      <c r="E23" s="262"/>
      <c r="F23" s="262"/>
      <c r="G23" s="262"/>
      <c r="H23" s="263"/>
      <c r="I23" s="178"/>
    </row>
    <row r="24" spans="2:9" s="174" customFormat="1" ht="34.5" customHeight="1">
      <c r="B24" s="164" t="s">
        <v>311</v>
      </c>
      <c r="C24" s="33" t="s">
        <v>144</v>
      </c>
      <c r="D24" s="183" t="s">
        <v>626</v>
      </c>
      <c r="E24" s="262"/>
      <c r="F24" s="262"/>
      <c r="G24" s="262"/>
      <c r="H24" s="263"/>
      <c r="I24" s="178"/>
    </row>
    <row r="25" spans="2:9" s="174" customFormat="1" ht="34.5" customHeight="1">
      <c r="B25" s="164" t="s">
        <v>312</v>
      </c>
      <c r="C25" s="33" t="s">
        <v>313</v>
      </c>
      <c r="D25" s="183" t="s">
        <v>627</v>
      </c>
      <c r="E25" s="262"/>
      <c r="F25" s="262"/>
      <c r="G25" s="262"/>
      <c r="H25" s="263"/>
      <c r="I25" s="178"/>
    </row>
    <row r="26" spans="2:9" s="174" customFormat="1" ht="34.5" customHeight="1">
      <c r="B26" s="164" t="s">
        <v>314</v>
      </c>
      <c r="C26" s="33" t="s">
        <v>315</v>
      </c>
      <c r="D26" s="183" t="s">
        <v>628</v>
      </c>
      <c r="E26" s="262"/>
      <c r="F26" s="262"/>
      <c r="G26" s="262"/>
      <c r="H26" s="263"/>
      <c r="I26" s="178"/>
    </row>
    <row r="27" spans="2:9" s="174" customFormat="1" ht="34.5" customHeight="1">
      <c r="B27" s="164" t="s">
        <v>316</v>
      </c>
      <c r="C27" s="33" t="s">
        <v>145</v>
      </c>
      <c r="D27" s="183" t="s">
        <v>629</v>
      </c>
      <c r="E27" s="262"/>
      <c r="F27" s="262"/>
      <c r="G27" s="262"/>
      <c r="H27" s="263"/>
      <c r="I27" s="178"/>
    </row>
    <row r="28" spans="2:9" s="174" customFormat="1" ht="34.5" customHeight="1">
      <c r="B28" s="166">
        <v>3</v>
      </c>
      <c r="C28" s="32" t="s">
        <v>317</v>
      </c>
      <c r="D28" s="183" t="s">
        <v>630</v>
      </c>
      <c r="E28" s="262"/>
      <c r="F28" s="262"/>
      <c r="G28" s="262"/>
      <c r="H28" s="263"/>
      <c r="I28" s="178"/>
    </row>
    <row r="29" spans="2:9" s="174" customFormat="1" ht="34.5" customHeight="1">
      <c r="B29" s="164" t="s">
        <v>318</v>
      </c>
      <c r="C29" s="33" t="s">
        <v>146</v>
      </c>
      <c r="D29" s="183" t="s">
        <v>631</v>
      </c>
      <c r="E29" s="262"/>
      <c r="F29" s="262"/>
      <c r="G29" s="262"/>
      <c r="H29" s="263"/>
      <c r="I29" s="178"/>
    </row>
    <row r="30" spans="2:9" s="174" customFormat="1" ht="34.5" customHeight="1">
      <c r="B30" s="165" t="s">
        <v>319</v>
      </c>
      <c r="C30" s="33" t="s">
        <v>147</v>
      </c>
      <c r="D30" s="183" t="s">
        <v>632</v>
      </c>
      <c r="E30" s="262"/>
      <c r="F30" s="262"/>
      <c r="G30" s="262"/>
      <c r="H30" s="263"/>
      <c r="I30" s="178"/>
    </row>
    <row r="31" spans="2:9" s="174" customFormat="1" ht="34.5" customHeight="1">
      <c r="B31" s="165" t="s">
        <v>320</v>
      </c>
      <c r="C31" s="33" t="s">
        <v>148</v>
      </c>
      <c r="D31" s="183" t="s">
        <v>633</v>
      </c>
      <c r="E31" s="262"/>
      <c r="F31" s="262"/>
      <c r="G31" s="262"/>
      <c r="H31" s="263"/>
      <c r="I31" s="178"/>
    </row>
    <row r="32" spans="2:9" s="174" customFormat="1" ht="34.5" customHeight="1">
      <c r="B32" s="165" t="s">
        <v>321</v>
      </c>
      <c r="C32" s="33" t="s">
        <v>149</v>
      </c>
      <c r="D32" s="183" t="s">
        <v>634</v>
      </c>
      <c r="E32" s="262"/>
      <c r="F32" s="262"/>
      <c r="G32" s="262"/>
      <c r="H32" s="263"/>
      <c r="I32" s="178"/>
    </row>
    <row r="33" spans="2:9" s="174" customFormat="1" ht="34.5" customHeight="1">
      <c r="B33" s="167" t="s">
        <v>322</v>
      </c>
      <c r="C33" s="32" t="s">
        <v>323</v>
      </c>
      <c r="D33" s="183" t="s">
        <v>635</v>
      </c>
      <c r="E33" s="262"/>
      <c r="F33" s="262"/>
      <c r="G33" s="262"/>
      <c r="H33" s="263"/>
      <c r="I33" s="178"/>
    </row>
    <row r="34" spans="2:9" s="174" customFormat="1" ht="34.5" customHeight="1">
      <c r="B34" s="165" t="s">
        <v>324</v>
      </c>
      <c r="C34" s="33" t="s">
        <v>150</v>
      </c>
      <c r="D34" s="183" t="s">
        <v>636</v>
      </c>
      <c r="E34" s="262"/>
      <c r="F34" s="262"/>
      <c r="G34" s="262"/>
      <c r="H34" s="263"/>
      <c r="I34" s="178"/>
    </row>
    <row r="35" spans="2:9" s="174" customFormat="1" ht="34.5" customHeight="1">
      <c r="B35" s="165" t="s">
        <v>325</v>
      </c>
      <c r="C35" s="33" t="s">
        <v>326</v>
      </c>
      <c r="D35" s="183" t="s">
        <v>637</v>
      </c>
      <c r="E35" s="262"/>
      <c r="F35" s="262"/>
      <c r="G35" s="262"/>
      <c r="H35" s="263"/>
      <c r="I35" s="178"/>
    </row>
    <row r="36" spans="2:9" s="174" customFormat="1" ht="34.5" customHeight="1">
      <c r="B36" s="165" t="s">
        <v>327</v>
      </c>
      <c r="C36" s="33" t="s">
        <v>328</v>
      </c>
      <c r="D36" s="183" t="s">
        <v>638</v>
      </c>
      <c r="E36" s="262"/>
      <c r="F36" s="262"/>
      <c r="G36" s="262"/>
      <c r="H36" s="263"/>
      <c r="I36" s="178"/>
    </row>
    <row r="37" spans="2:9" s="174" customFormat="1" ht="34.5" customHeight="1">
      <c r="B37" s="165" t="s">
        <v>329</v>
      </c>
      <c r="C37" s="33" t="s">
        <v>330</v>
      </c>
      <c r="D37" s="183" t="s">
        <v>639</v>
      </c>
      <c r="E37" s="262"/>
      <c r="F37" s="262"/>
      <c r="G37" s="262"/>
      <c r="H37" s="263"/>
      <c r="I37" s="178"/>
    </row>
    <row r="38" spans="2:9" s="174" customFormat="1" ht="34.5" customHeight="1">
      <c r="B38" s="165" t="s">
        <v>329</v>
      </c>
      <c r="C38" s="33" t="s">
        <v>331</v>
      </c>
      <c r="D38" s="183" t="s">
        <v>640</v>
      </c>
      <c r="E38" s="262"/>
      <c r="F38" s="262"/>
      <c r="G38" s="262"/>
      <c r="H38" s="263"/>
      <c r="I38" s="178"/>
    </row>
    <row r="39" spans="2:9" s="174" customFormat="1" ht="34.5" customHeight="1">
      <c r="B39" s="165" t="s">
        <v>332</v>
      </c>
      <c r="C39" s="33" t="s">
        <v>333</v>
      </c>
      <c r="D39" s="183" t="s">
        <v>641</v>
      </c>
      <c r="E39" s="262"/>
      <c r="F39" s="262"/>
      <c r="G39" s="262"/>
      <c r="H39" s="263"/>
      <c r="I39" s="178"/>
    </row>
    <row r="40" spans="2:9" s="174" customFormat="1" ht="34.5" customHeight="1">
      <c r="B40" s="165" t="s">
        <v>332</v>
      </c>
      <c r="C40" s="33" t="s">
        <v>334</v>
      </c>
      <c r="D40" s="183" t="s">
        <v>642</v>
      </c>
      <c r="E40" s="262"/>
      <c r="F40" s="262"/>
      <c r="G40" s="262"/>
      <c r="H40" s="263"/>
      <c r="I40" s="178"/>
    </row>
    <row r="41" spans="2:9" s="174" customFormat="1" ht="34.5" customHeight="1">
      <c r="B41" s="165" t="s">
        <v>335</v>
      </c>
      <c r="C41" s="33" t="s">
        <v>336</v>
      </c>
      <c r="D41" s="183" t="s">
        <v>643</v>
      </c>
      <c r="E41" s="262"/>
      <c r="F41" s="262"/>
      <c r="G41" s="262"/>
      <c r="H41" s="263"/>
      <c r="I41" s="178"/>
    </row>
    <row r="42" spans="2:9" s="174" customFormat="1" ht="34.5" customHeight="1">
      <c r="B42" s="165" t="s">
        <v>337</v>
      </c>
      <c r="C42" s="33" t="s">
        <v>338</v>
      </c>
      <c r="D42" s="183" t="s">
        <v>644</v>
      </c>
      <c r="E42" s="262"/>
      <c r="F42" s="262"/>
      <c r="G42" s="262"/>
      <c r="H42" s="263"/>
      <c r="I42" s="178"/>
    </row>
    <row r="43" spans="2:9" s="174" customFormat="1" ht="34.5" customHeight="1">
      <c r="B43" s="167">
        <v>5</v>
      </c>
      <c r="C43" s="32" t="s">
        <v>339</v>
      </c>
      <c r="D43" s="183" t="s">
        <v>645</v>
      </c>
      <c r="E43" s="262"/>
      <c r="F43" s="262"/>
      <c r="G43" s="262"/>
      <c r="H43" s="263"/>
      <c r="I43" s="178"/>
    </row>
    <row r="44" spans="2:9" s="174" customFormat="1" ht="34.5" customHeight="1">
      <c r="B44" s="165" t="s">
        <v>340</v>
      </c>
      <c r="C44" s="33" t="s">
        <v>341</v>
      </c>
      <c r="D44" s="183" t="s">
        <v>646</v>
      </c>
      <c r="E44" s="262"/>
      <c r="F44" s="262"/>
      <c r="G44" s="262"/>
      <c r="H44" s="263"/>
      <c r="I44" s="178"/>
    </row>
    <row r="45" spans="2:9" s="174" customFormat="1" ht="34.5" customHeight="1">
      <c r="B45" s="165" t="s">
        <v>342</v>
      </c>
      <c r="C45" s="33" t="s">
        <v>343</v>
      </c>
      <c r="D45" s="183" t="s">
        <v>647</v>
      </c>
      <c r="E45" s="262"/>
      <c r="F45" s="262"/>
      <c r="G45" s="262"/>
      <c r="H45" s="263"/>
      <c r="I45" s="178"/>
    </row>
    <row r="46" spans="2:9" s="174" customFormat="1" ht="34.5" customHeight="1">
      <c r="B46" s="165" t="s">
        <v>344</v>
      </c>
      <c r="C46" s="33" t="s">
        <v>345</v>
      </c>
      <c r="D46" s="183" t="s">
        <v>648</v>
      </c>
      <c r="E46" s="262"/>
      <c r="F46" s="262"/>
      <c r="G46" s="262"/>
      <c r="H46" s="263"/>
      <c r="I46" s="178"/>
    </row>
    <row r="47" spans="2:9" s="174" customFormat="1" ht="34.5" customHeight="1">
      <c r="B47" s="165" t="s">
        <v>587</v>
      </c>
      <c r="C47" s="33" t="s">
        <v>346</v>
      </c>
      <c r="D47" s="183" t="s">
        <v>649</v>
      </c>
      <c r="E47" s="262"/>
      <c r="F47" s="262"/>
      <c r="G47" s="262"/>
      <c r="H47" s="263"/>
      <c r="I47" s="178"/>
    </row>
    <row r="48" spans="2:9" s="174" customFormat="1" ht="34.5" customHeight="1">
      <c r="B48" s="165" t="s">
        <v>347</v>
      </c>
      <c r="C48" s="33" t="s">
        <v>348</v>
      </c>
      <c r="D48" s="183" t="s">
        <v>650</v>
      </c>
      <c r="E48" s="262"/>
      <c r="F48" s="262"/>
      <c r="G48" s="262"/>
      <c r="H48" s="263"/>
      <c r="I48" s="178"/>
    </row>
    <row r="49" spans="2:9" s="174" customFormat="1" ht="34.5" customHeight="1">
      <c r="B49" s="165" t="s">
        <v>349</v>
      </c>
      <c r="C49" s="33" t="s">
        <v>350</v>
      </c>
      <c r="D49" s="183" t="s">
        <v>651</v>
      </c>
      <c r="E49" s="262"/>
      <c r="F49" s="262"/>
      <c r="G49" s="262"/>
      <c r="H49" s="263"/>
      <c r="I49" s="178"/>
    </row>
    <row r="50" spans="2:9" s="174" customFormat="1" ht="34.5" customHeight="1">
      <c r="B50" s="165" t="s">
        <v>351</v>
      </c>
      <c r="C50" s="33" t="s">
        <v>352</v>
      </c>
      <c r="D50" s="183" t="s">
        <v>652</v>
      </c>
      <c r="E50" s="262"/>
      <c r="F50" s="262"/>
      <c r="G50" s="262"/>
      <c r="H50" s="263"/>
      <c r="I50" s="178"/>
    </row>
    <row r="51" spans="2:9" s="174" customFormat="1" ht="34.5" customHeight="1">
      <c r="B51" s="167">
        <v>288</v>
      </c>
      <c r="C51" s="32" t="s">
        <v>151</v>
      </c>
      <c r="D51" s="183" t="s">
        <v>653</v>
      </c>
      <c r="E51" s="262"/>
      <c r="F51" s="262"/>
      <c r="G51" s="262"/>
      <c r="H51" s="263"/>
      <c r="I51" s="178"/>
    </row>
    <row r="52" spans="2:9" s="174" customFormat="1" ht="34.5" customHeight="1">
      <c r="B52" s="167"/>
      <c r="C52" s="32" t="s">
        <v>353</v>
      </c>
      <c r="D52" s="183" t="s">
        <v>654</v>
      </c>
      <c r="E52" s="262">
        <v>41580</v>
      </c>
      <c r="F52" s="262">
        <v>41423</v>
      </c>
      <c r="G52" s="262">
        <v>42321</v>
      </c>
      <c r="H52" s="263">
        <f>H53+H60+H69+H77+H78+H79</f>
        <v>43178</v>
      </c>
      <c r="I52" s="178"/>
    </row>
    <row r="53" spans="2:9" s="174" customFormat="1" ht="34.5" customHeight="1">
      <c r="B53" s="167" t="s">
        <v>152</v>
      </c>
      <c r="C53" s="32" t="s">
        <v>354</v>
      </c>
      <c r="D53" s="183" t="s">
        <v>655</v>
      </c>
      <c r="E53" s="262">
        <v>2280</v>
      </c>
      <c r="F53" s="262">
        <v>2250</v>
      </c>
      <c r="G53" s="262">
        <v>2000</v>
      </c>
      <c r="H53" s="263">
        <f>H54+H59</f>
        <v>2228</v>
      </c>
      <c r="I53" s="178"/>
    </row>
    <row r="54" spans="2:9" s="174" customFormat="1" ht="34.5" customHeight="1">
      <c r="B54" s="165">
        <v>10</v>
      </c>
      <c r="C54" s="33" t="s">
        <v>355</v>
      </c>
      <c r="D54" s="183" t="s">
        <v>656</v>
      </c>
      <c r="E54" s="262">
        <v>1980</v>
      </c>
      <c r="F54" s="262">
        <v>2000</v>
      </c>
      <c r="G54" s="262">
        <v>1850</v>
      </c>
      <c r="H54" s="263">
        <v>2178</v>
      </c>
      <c r="I54" s="178"/>
    </row>
    <row r="55" spans="2:9" s="174" customFormat="1" ht="34.5" customHeight="1">
      <c r="B55" s="165">
        <v>11</v>
      </c>
      <c r="C55" s="33" t="s">
        <v>153</v>
      </c>
      <c r="D55" s="183" t="s">
        <v>657</v>
      </c>
      <c r="E55" s="262"/>
      <c r="F55" s="262"/>
      <c r="G55" s="262"/>
      <c r="H55" s="263"/>
      <c r="I55" s="178"/>
    </row>
    <row r="56" spans="2:9" s="174" customFormat="1" ht="34.5" customHeight="1">
      <c r="B56" s="165">
        <v>12</v>
      </c>
      <c r="C56" s="33" t="s">
        <v>154</v>
      </c>
      <c r="D56" s="183" t="s">
        <v>658</v>
      </c>
      <c r="E56" s="262"/>
      <c r="F56" s="262"/>
      <c r="G56" s="262"/>
      <c r="H56" s="263"/>
      <c r="I56" s="178"/>
    </row>
    <row r="57" spans="2:9" s="174" customFormat="1" ht="34.5" customHeight="1">
      <c r="B57" s="165">
        <v>13</v>
      </c>
      <c r="C57" s="33" t="s">
        <v>156</v>
      </c>
      <c r="D57" s="183" t="s">
        <v>659</v>
      </c>
      <c r="E57" s="262"/>
      <c r="F57" s="262"/>
      <c r="G57" s="262"/>
      <c r="H57" s="263"/>
      <c r="I57" s="178"/>
    </row>
    <row r="58" spans="2:9" s="174" customFormat="1" ht="34.5" customHeight="1">
      <c r="B58" s="165">
        <v>14</v>
      </c>
      <c r="C58" s="33" t="s">
        <v>356</v>
      </c>
      <c r="D58" s="183" t="s">
        <v>660</v>
      </c>
      <c r="E58" s="262"/>
      <c r="F58" s="262"/>
      <c r="G58" s="262"/>
      <c r="H58" s="263"/>
      <c r="I58" s="178"/>
    </row>
    <row r="59" spans="2:9" s="174" customFormat="1" ht="34.5" customHeight="1">
      <c r="B59" s="165">
        <v>15</v>
      </c>
      <c r="C59" s="31" t="s">
        <v>158</v>
      </c>
      <c r="D59" s="183" t="s">
        <v>661</v>
      </c>
      <c r="E59" s="262">
        <v>300</v>
      </c>
      <c r="F59" s="262">
        <v>250</v>
      </c>
      <c r="G59" s="262">
        <v>150</v>
      </c>
      <c r="H59" s="263">
        <v>50</v>
      </c>
      <c r="I59" s="178"/>
    </row>
    <row r="60" spans="2:9" s="174" customFormat="1" ht="34.5" customHeight="1">
      <c r="B60" s="167"/>
      <c r="C60" s="32" t="s">
        <v>357</v>
      </c>
      <c r="D60" s="183" t="s">
        <v>662</v>
      </c>
      <c r="E60" s="262">
        <v>28500</v>
      </c>
      <c r="F60" s="262">
        <v>29323</v>
      </c>
      <c r="G60" s="262">
        <v>28471</v>
      </c>
      <c r="H60" s="263">
        <f>H65</f>
        <v>29000</v>
      </c>
      <c r="I60" s="178"/>
    </row>
    <row r="61" spans="2:9" s="175" customFormat="1" ht="34.5" customHeight="1">
      <c r="B61" s="165" t="s">
        <v>358</v>
      </c>
      <c r="C61" s="33" t="s">
        <v>359</v>
      </c>
      <c r="D61" s="183" t="s">
        <v>663</v>
      </c>
      <c r="E61" s="264"/>
      <c r="F61" s="264"/>
      <c r="G61" s="264"/>
      <c r="H61" s="265"/>
      <c r="I61" s="179"/>
    </row>
    <row r="62" spans="2:9" s="175" customFormat="1" ht="34.5" customHeight="1">
      <c r="B62" s="165" t="s">
        <v>360</v>
      </c>
      <c r="C62" s="33" t="s">
        <v>701</v>
      </c>
      <c r="D62" s="183" t="s">
        <v>664</v>
      </c>
      <c r="E62" s="264"/>
      <c r="F62" s="264"/>
      <c r="G62" s="264"/>
      <c r="H62" s="265"/>
      <c r="I62" s="179"/>
    </row>
    <row r="63" spans="2:9" s="174" customFormat="1" ht="34.5" customHeight="1">
      <c r="B63" s="165" t="s">
        <v>361</v>
      </c>
      <c r="C63" s="33" t="s">
        <v>362</v>
      </c>
      <c r="D63" s="183" t="s">
        <v>665</v>
      </c>
      <c r="E63" s="262"/>
      <c r="F63" s="262"/>
      <c r="G63" s="262"/>
      <c r="H63" s="263"/>
      <c r="I63" s="178"/>
    </row>
    <row r="64" spans="2:9" s="175" customFormat="1" ht="34.5" customHeight="1">
      <c r="B64" s="165" t="s">
        <v>363</v>
      </c>
      <c r="C64" s="33" t="s">
        <v>364</v>
      </c>
      <c r="D64" s="183" t="s">
        <v>666</v>
      </c>
      <c r="E64" s="264"/>
      <c r="F64" s="264"/>
      <c r="G64" s="264"/>
      <c r="H64" s="265"/>
      <c r="I64" s="179"/>
    </row>
    <row r="65" spans="2:9" ht="34.5" customHeight="1">
      <c r="B65" s="165" t="s">
        <v>365</v>
      </c>
      <c r="C65" s="33" t="s">
        <v>366</v>
      </c>
      <c r="D65" s="183" t="s">
        <v>667</v>
      </c>
      <c r="E65" s="266">
        <v>28500</v>
      </c>
      <c r="F65" s="266">
        <v>29323</v>
      </c>
      <c r="G65" s="266">
        <v>28471</v>
      </c>
      <c r="H65" s="267">
        <v>29000</v>
      </c>
      <c r="I65" s="180"/>
    </row>
    <row r="66" spans="2:9" ht="34.5" customHeight="1">
      <c r="B66" s="165" t="s">
        <v>367</v>
      </c>
      <c r="C66" s="33" t="s">
        <v>368</v>
      </c>
      <c r="D66" s="183" t="s">
        <v>668</v>
      </c>
      <c r="E66" s="266"/>
      <c r="F66" s="266"/>
      <c r="G66" s="266"/>
      <c r="H66" s="267"/>
      <c r="I66" s="180"/>
    </row>
    <row r="67" spans="2:9" ht="34.5" customHeight="1">
      <c r="B67" s="165" t="s">
        <v>369</v>
      </c>
      <c r="C67" s="33" t="s">
        <v>370</v>
      </c>
      <c r="D67" s="183" t="s">
        <v>669</v>
      </c>
      <c r="E67" s="266"/>
      <c r="F67" s="266"/>
      <c r="G67" s="266"/>
      <c r="H67" s="267"/>
      <c r="I67" s="180"/>
    </row>
    <row r="68" spans="2:9" ht="34.5" customHeight="1">
      <c r="B68" s="167">
        <v>21</v>
      </c>
      <c r="C68" s="32" t="s">
        <v>371</v>
      </c>
      <c r="D68" s="183" t="s">
        <v>670</v>
      </c>
      <c r="E68" s="266"/>
      <c r="F68" s="266"/>
      <c r="G68" s="266"/>
      <c r="H68" s="267"/>
      <c r="I68" s="180"/>
    </row>
    <row r="69" spans="2:9" ht="34.5" customHeight="1">
      <c r="B69" s="167">
        <v>22</v>
      </c>
      <c r="C69" s="32" t="s">
        <v>372</v>
      </c>
      <c r="D69" s="183" t="s">
        <v>671</v>
      </c>
      <c r="E69" s="266">
        <v>750</v>
      </c>
      <c r="F69" s="266">
        <v>450</v>
      </c>
      <c r="G69" s="266">
        <v>650</v>
      </c>
      <c r="H69" s="267">
        <v>850</v>
      </c>
      <c r="I69" s="180"/>
    </row>
    <row r="70" spans="2:9" ht="34.5" customHeight="1">
      <c r="B70" s="167">
        <v>236</v>
      </c>
      <c r="C70" s="32" t="s">
        <v>373</v>
      </c>
      <c r="D70" s="183" t="s">
        <v>672</v>
      </c>
      <c r="E70" s="266"/>
      <c r="F70" s="266"/>
      <c r="G70" s="266"/>
      <c r="H70" s="267"/>
      <c r="I70" s="180"/>
    </row>
    <row r="71" spans="2:9" ht="34.5" customHeight="1">
      <c r="B71" s="167" t="s">
        <v>374</v>
      </c>
      <c r="C71" s="32" t="s">
        <v>375</v>
      </c>
      <c r="D71" s="183" t="s">
        <v>673</v>
      </c>
      <c r="E71" s="266"/>
      <c r="F71" s="266"/>
      <c r="G71" s="266"/>
      <c r="H71" s="267"/>
      <c r="I71" s="180"/>
    </row>
    <row r="72" spans="2:9" ht="34.5" customHeight="1">
      <c r="B72" s="165" t="s">
        <v>376</v>
      </c>
      <c r="C72" s="33" t="s">
        <v>377</v>
      </c>
      <c r="D72" s="183" t="s">
        <v>674</v>
      </c>
      <c r="E72" s="266"/>
      <c r="F72" s="266"/>
      <c r="G72" s="266"/>
      <c r="H72" s="267"/>
      <c r="I72" s="180"/>
    </row>
    <row r="73" spans="2:9" ht="34.5" customHeight="1">
      <c r="B73" s="165" t="s">
        <v>378</v>
      </c>
      <c r="C73" s="33" t="s">
        <v>379</v>
      </c>
      <c r="D73" s="183" t="s">
        <v>675</v>
      </c>
      <c r="E73" s="266"/>
      <c r="F73" s="266"/>
      <c r="G73" s="266"/>
      <c r="H73" s="267"/>
      <c r="I73" s="180"/>
    </row>
    <row r="74" spans="2:9" ht="34.5" customHeight="1">
      <c r="B74" s="165" t="s">
        <v>380</v>
      </c>
      <c r="C74" s="33" t="s">
        <v>381</v>
      </c>
      <c r="D74" s="183" t="s">
        <v>676</v>
      </c>
      <c r="E74" s="266"/>
      <c r="F74" s="266"/>
      <c r="G74" s="266"/>
      <c r="H74" s="267"/>
      <c r="I74" s="180"/>
    </row>
    <row r="75" spans="2:9" ht="34.5" customHeight="1">
      <c r="B75" s="165" t="s">
        <v>382</v>
      </c>
      <c r="C75" s="33" t="s">
        <v>383</v>
      </c>
      <c r="D75" s="183" t="s">
        <v>677</v>
      </c>
      <c r="E75" s="266"/>
      <c r="F75" s="266"/>
      <c r="G75" s="266"/>
      <c r="H75" s="267"/>
      <c r="I75" s="180"/>
    </row>
    <row r="76" spans="2:9" ht="34.5" customHeight="1">
      <c r="B76" s="165" t="s">
        <v>384</v>
      </c>
      <c r="C76" s="33" t="s">
        <v>385</v>
      </c>
      <c r="D76" s="183" t="s">
        <v>678</v>
      </c>
      <c r="E76" s="266"/>
      <c r="F76" s="266"/>
      <c r="G76" s="266"/>
      <c r="H76" s="267"/>
      <c r="I76" s="180"/>
    </row>
    <row r="77" spans="2:9" ht="34.5" customHeight="1">
      <c r="B77" s="167">
        <v>24</v>
      </c>
      <c r="C77" s="32" t="s">
        <v>386</v>
      </c>
      <c r="D77" s="183" t="s">
        <v>679</v>
      </c>
      <c r="E77" s="266">
        <v>8400</v>
      </c>
      <c r="F77" s="266">
        <v>8000</v>
      </c>
      <c r="G77" s="266">
        <v>9000</v>
      </c>
      <c r="H77" s="267">
        <v>8900</v>
      </c>
      <c r="I77" s="180"/>
    </row>
    <row r="78" spans="2:9" ht="34.5" customHeight="1">
      <c r="B78" s="167">
        <v>27</v>
      </c>
      <c r="C78" s="32" t="s">
        <v>387</v>
      </c>
      <c r="D78" s="183" t="s">
        <v>680</v>
      </c>
      <c r="E78" s="266">
        <v>800</v>
      </c>
      <c r="F78" s="266">
        <v>800</v>
      </c>
      <c r="G78" s="266">
        <v>900</v>
      </c>
      <c r="H78" s="267">
        <v>900</v>
      </c>
      <c r="I78" s="180"/>
    </row>
    <row r="79" spans="2:9" ht="34.5" customHeight="1">
      <c r="B79" s="167" t="s">
        <v>388</v>
      </c>
      <c r="C79" s="32" t="s">
        <v>389</v>
      </c>
      <c r="D79" s="183" t="s">
        <v>681</v>
      </c>
      <c r="E79" s="266">
        <v>850</v>
      </c>
      <c r="F79" s="266">
        <v>600</v>
      </c>
      <c r="G79" s="266">
        <v>1300</v>
      </c>
      <c r="H79" s="267">
        <v>1300</v>
      </c>
      <c r="I79" s="180"/>
    </row>
    <row r="80" spans="2:9" ht="34.5" customHeight="1">
      <c r="B80" s="167"/>
      <c r="C80" s="32" t="s">
        <v>390</v>
      </c>
      <c r="D80" s="183" t="s">
        <v>682</v>
      </c>
      <c r="E80" s="266">
        <v>95705</v>
      </c>
      <c r="F80" s="266">
        <v>94158</v>
      </c>
      <c r="G80" s="266">
        <v>93689</v>
      </c>
      <c r="H80" s="267">
        <f>H11+H52</f>
        <v>93972</v>
      </c>
      <c r="I80" s="180"/>
    </row>
    <row r="81" spans="2:9" ht="34.5" customHeight="1">
      <c r="B81" s="167">
        <v>88</v>
      </c>
      <c r="C81" s="32" t="s">
        <v>162</v>
      </c>
      <c r="D81" s="183" t="s">
        <v>683</v>
      </c>
      <c r="E81" s="266">
        <v>14012</v>
      </c>
      <c r="F81" s="266">
        <v>14012</v>
      </c>
      <c r="G81" s="266">
        <v>14012</v>
      </c>
      <c r="H81" s="267">
        <v>14012</v>
      </c>
      <c r="I81" s="180"/>
    </row>
    <row r="82" spans="2:9" ht="34.5" customHeight="1">
      <c r="B82" s="167"/>
      <c r="C82" s="32" t="s">
        <v>45</v>
      </c>
      <c r="D82" s="184"/>
      <c r="E82" s="266"/>
      <c r="F82" s="266"/>
      <c r="G82" s="266"/>
      <c r="H82" s="267"/>
      <c r="I82" s="180"/>
    </row>
    <row r="83" spans="2:9" ht="34.5" customHeight="1">
      <c r="B83" s="167"/>
      <c r="C83" s="32" t="s">
        <v>391</v>
      </c>
      <c r="D83" s="183" t="s">
        <v>392</v>
      </c>
      <c r="E83" s="266">
        <v>64779</v>
      </c>
      <c r="F83" s="266">
        <v>64779</v>
      </c>
      <c r="G83" s="266">
        <v>64779</v>
      </c>
      <c r="H83" s="267">
        <f>H84+H95+H99-H104</f>
        <v>64812</v>
      </c>
      <c r="I83" s="180"/>
    </row>
    <row r="84" spans="2:9" ht="34.5" customHeight="1">
      <c r="B84" s="167">
        <v>30</v>
      </c>
      <c r="C84" s="32" t="s">
        <v>393</v>
      </c>
      <c r="D84" s="183" t="s">
        <v>394</v>
      </c>
      <c r="E84" s="266">
        <v>17263</v>
      </c>
      <c r="F84" s="266">
        <v>17263</v>
      </c>
      <c r="G84" s="266">
        <v>17263</v>
      </c>
      <c r="H84" s="267">
        <f>H88</f>
        <v>17263</v>
      </c>
      <c r="I84" s="180"/>
    </row>
    <row r="85" spans="2:9" ht="34.5" customHeight="1">
      <c r="B85" s="165">
        <v>300</v>
      </c>
      <c r="C85" s="33" t="s">
        <v>163</v>
      </c>
      <c r="D85" s="183" t="s">
        <v>395</v>
      </c>
      <c r="E85" s="266"/>
      <c r="F85" s="266"/>
      <c r="G85" s="266"/>
      <c r="H85" s="267"/>
      <c r="I85" s="180"/>
    </row>
    <row r="86" spans="2:9" ht="34.5" customHeight="1">
      <c r="B86" s="165">
        <v>301</v>
      </c>
      <c r="C86" s="33" t="s">
        <v>396</v>
      </c>
      <c r="D86" s="183" t="s">
        <v>397</v>
      </c>
      <c r="E86" s="266"/>
      <c r="F86" s="266"/>
      <c r="G86" s="266"/>
      <c r="H86" s="267"/>
      <c r="I86" s="180"/>
    </row>
    <row r="87" spans="2:9" ht="34.5" customHeight="1">
      <c r="B87" s="165">
        <v>302</v>
      </c>
      <c r="C87" s="33" t="s">
        <v>164</v>
      </c>
      <c r="D87" s="183" t="s">
        <v>398</v>
      </c>
      <c r="E87" s="266"/>
      <c r="F87" s="266"/>
      <c r="G87" s="266"/>
      <c r="H87" s="267"/>
      <c r="I87" s="180"/>
    </row>
    <row r="88" spans="2:9" ht="34.5" customHeight="1">
      <c r="B88" s="165">
        <v>303</v>
      </c>
      <c r="C88" s="33" t="s">
        <v>165</v>
      </c>
      <c r="D88" s="183" t="s">
        <v>399</v>
      </c>
      <c r="E88" s="266">
        <v>17263</v>
      </c>
      <c r="F88" s="266">
        <v>17263</v>
      </c>
      <c r="G88" s="266">
        <v>17263</v>
      </c>
      <c r="H88" s="267">
        <v>17263</v>
      </c>
      <c r="I88" s="180"/>
    </row>
    <row r="89" spans="2:9" ht="34.5" customHeight="1">
      <c r="B89" s="165">
        <v>304</v>
      </c>
      <c r="C89" s="33" t="s">
        <v>166</v>
      </c>
      <c r="D89" s="183" t="s">
        <v>400</v>
      </c>
      <c r="E89" s="266"/>
      <c r="F89" s="266"/>
      <c r="G89" s="266"/>
      <c r="H89" s="267"/>
      <c r="I89" s="180"/>
    </row>
    <row r="90" spans="2:9" ht="34.5" customHeight="1">
      <c r="B90" s="165">
        <v>305</v>
      </c>
      <c r="C90" s="33" t="s">
        <v>167</v>
      </c>
      <c r="D90" s="183" t="s">
        <v>401</v>
      </c>
      <c r="E90" s="266"/>
      <c r="F90" s="266"/>
      <c r="G90" s="266"/>
      <c r="H90" s="267"/>
      <c r="I90" s="180"/>
    </row>
    <row r="91" spans="2:9" ht="34.5" customHeight="1">
      <c r="B91" s="165">
        <v>306</v>
      </c>
      <c r="C91" s="33" t="s">
        <v>168</v>
      </c>
      <c r="D91" s="183" t="s">
        <v>402</v>
      </c>
      <c r="E91" s="266"/>
      <c r="F91" s="266"/>
      <c r="G91" s="266"/>
      <c r="H91" s="267"/>
      <c r="I91" s="180"/>
    </row>
    <row r="92" spans="2:9" ht="34.5" customHeight="1">
      <c r="B92" s="165">
        <v>309</v>
      </c>
      <c r="C92" s="33" t="s">
        <v>169</v>
      </c>
      <c r="D92" s="183" t="s">
        <v>403</v>
      </c>
      <c r="E92" s="266"/>
      <c r="F92" s="266"/>
      <c r="G92" s="266"/>
      <c r="H92" s="267"/>
      <c r="I92" s="180"/>
    </row>
    <row r="93" spans="2:9" ht="34.5" customHeight="1">
      <c r="B93" s="167">
        <v>31</v>
      </c>
      <c r="C93" s="32" t="s">
        <v>404</v>
      </c>
      <c r="D93" s="183" t="s">
        <v>405</v>
      </c>
      <c r="E93" s="266"/>
      <c r="F93" s="266"/>
      <c r="G93" s="266"/>
      <c r="H93" s="267"/>
      <c r="I93" s="180"/>
    </row>
    <row r="94" spans="2:9" ht="34.5" customHeight="1">
      <c r="B94" s="167" t="s">
        <v>406</v>
      </c>
      <c r="C94" s="32" t="s">
        <v>407</v>
      </c>
      <c r="D94" s="183" t="s">
        <v>408</v>
      </c>
      <c r="E94" s="266"/>
      <c r="F94" s="266"/>
      <c r="G94" s="266"/>
      <c r="H94" s="267"/>
      <c r="I94" s="180"/>
    </row>
    <row r="95" spans="2:9" ht="34.5" customHeight="1">
      <c r="B95" s="167">
        <v>32</v>
      </c>
      <c r="C95" s="32" t="s">
        <v>170</v>
      </c>
      <c r="D95" s="183" t="s">
        <v>409</v>
      </c>
      <c r="E95" s="266">
        <v>12103</v>
      </c>
      <c r="F95" s="266">
        <v>12103</v>
      </c>
      <c r="G95" s="266">
        <v>12103</v>
      </c>
      <c r="H95" s="267">
        <v>12103</v>
      </c>
      <c r="I95" s="180"/>
    </row>
    <row r="96" spans="2:9" ht="57.75" customHeight="1">
      <c r="B96" s="167">
        <v>330</v>
      </c>
      <c r="C96" s="32" t="s">
        <v>410</v>
      </c>
      <c r="D96" s="183" t="s">
        <v>411</v>
      </c>
      <c r="E96" s="266"/>
      <c r="F96" s="266"/>
      <c r="G96" s="266"/>
      <c r="H96" s="267"/>
      <c r="I96" s="180"/>
    </row>
    <row r="97" spans="2:9" ht="63" customHeight="1">
      <c r="B97" s="167" t="s">
        <v>171</v>
      </c>
      <c r="C97" s="32" t="s">
        <v>412</v>
      </c>
      <c r="D97" s="183" t="s">
        <v>413</v>
      </c>
      <c r="E97" s="266"/>
      <c r="F97" s="266"/>
      <c r="G97" s="266"/>
      <c r="H97" s="267"/>
      <c r="I97" s="180"/>
    </row>
    <row r="98" spans="2:9" ht="62.25" customHeight="1">
      <c r="B98" s="167" t="s">
        <v>171</v>
      </c>
      <c r="C98" s="32" t="s">
        <v>414</v>
      </c>
      <c r="D98" s="183" t="s">
        <v>415</v>
      </c>
      <c r="E98" s="266"/>
      <c r="F98" s="266"/>
      <c r="G98" s="266"/>
      <c r="H98" s="267"/>
      <c r="I98" s="180"/>
    </row>
    <row r="99" spans="2:9" ht="34.5" customHeight="1">
      <c r="B99" s="167">
        <v>34</v>
      </c>
      <c r="C99" s="32" t="s">
        <v>416</v>
      </c>
      <c r="D99" s="183" t="s">
        <v>417</v>
      </c>
      <c r="E99" s="266">
        <v>36772</v>
      </c>
      <c r="F99" s="266">
        <v>36772</v>
      </c>
      <c r="G99" s="266">
        <v>36772</v>
      </c>
      <c r="H99" s="267">
        <f>H100+H101</f>
        <v>36805</v>
      </c>
      <c r="I99" s="180"/>
    </row>
    <row r="100" spans="2:9" ht="34.5" customHeight="1">
      <c r="B100" s="165">
        <v>340</v>
      </c>
      <c r="C100" s="33" t="s">
        <v>418</v>
      </c>
      <c r="D100" s="183" t="s">
        <v>419</v>
      </c>
      <c r="E100" s="266">
        <v>36483</v>
      </c>
      <c r="F100" s="266">
        <v>36483</v>
      </c>
      <c r="G100" s="266">
        <v>36483</v>
      </c>
      <c r="H100" s="267">
        <v>36483</v>
      </c>
      <c r="I100" s="180"/>
    </row>
    <row r="101" spans="2:9" ht="34.5" customHeight="1">
      <c r="B101" s="165">
        <v>341</v>
      </c>
      <c r="C101" s="33" t="s">
        <v>420</v>
      </c>
      <c r="D101" s="183" t="s">
        <v>421</v>
      </c>
      <c r="E101" s="266">
        <v>289</v>
      </c>
      <c r="F101" s="266">
        <v>289</v>
      </c>
      <c r="G101" s="266">
        <v>289</v>
      </c>
      <c r="H101" s="267">
        <v>322</v>
      </c>
      <c r="I101" s="180"/>
    </row>
    <row r="102" spans="2:9" ht="34.5" customHeight="1">
      <c r="B102" s="167"/>
      <c r="C102" s="32" t="s">
        <v>422</v>
      </c>
      <c r="D102" s="183" t="s">
        <v>423</v>
      </c>
      <c r="E102" s="266"/>
      <c r="F102" s="266"/>
      <c r="G102" s="266"/>
      <c r="H102" s="267"/>
      <c r="I102" s="180"/>
    </row>
    <row r="103" spans="2:9" ht="34.5" customHeight="1">
      <c r="B103" s="167">
        <v>35</v>
      </c>
      <c r="C103" s="32" t="s">
        <v>424</v>
      </c>
      <c r="D103" s="183" t="s">
        <v>425</v>
      </c>
      <c r="E103" s="266">
        <v>1359</v>
      </c>
      <c r="F103" s="266">
        <v>1359</v>
      </c>
      <c r="G103" s="266">
        <v>1359</v>
      </c>
      <c r="H103" s="267">
        <v>1359</v>
      </c>
      <c r="I103" s="180"/>
    </row>
    <row r="104" spans="2:9" ht="34.5" customHeight="1">
      <c r="B104" s="165">
        <v>350</v>
      </c>
      <c r="C104" s="33" t="s">
        <v>426</v>
      </c>
      <c r="D104" s="183" t="s">
        <v>427</v>
      </c>
      <c r="E104" s="266">
        <v>359</v>
      </c>
      <c r="F104" s="266">
        <v>1359</v>
      </c>
      <c r="G104" s="266">
        <v>1359</v>
      </c>
      <c r="H104" s="267">
        <v>1359</v>
      </c>
      <c r="I104" s="180"/>
    </row>
    <row r="105" spans="2:9" ht="34.5" customHeight="1">
      <c r="B105" s="165">
        <v>351</v>
      </c>
      <c r="C105" s="33" t="s">
        <v>428</v>
      </c>
      <c r="D105" s="183" t="s">
        <v>429</v>
      </c>
      <c r="E105" s="266"/>
      <c r="F105" s="266"/>
      <c r="G105" s="266"/>
      <c r="H105" s="267"/>
      <c r="I105" s="180"/>
    </row>
    <row r="106" spans="2:9" ht="34.5" customHeight="1">
      <c r="B106" s="167"/>
      <c r="C106" s="32" t="s">
        <v>430</v>
      </c>
      <c r="D106" s="183" t="s">
        <v>431</v>
      </c>
      <c r="E106" s="266">
        <v>7400</v>
      </c>
      <c r="F106" s="266">
        <v>7400</v>
      </c>
      <c r="G106" s="266">
        <v>6800</v>
      </c>
      <c r="H106" s="267">
        <f>H107</f>
        <v>6000</v>
      </c>
      <c r="I106" s="180"/>
    </row>
    <row r="107" spans="2:9" ht="34.5" customHeight="1">
      <c r="B107" s="167">
        <v>40</v>
      </c>
      <c r="C107" s="32" t="s">
        <v>432</v>
      </c>
      <c r="D107" s="183" t="s">
        <v>433</v>
      </c>
      <c r="E107" s="266">
        <v>7400</v>
      </c>
      <c r="F107" s="266">
        <v>7400</v>
      </c>
      <c r="G107" s="266">
        <v>6800</v>
      </c>
      <c r="H107" s="267">
        <f>H111</f>
        <v>6000</v>
      </c>
      <c r="I107" s="180"/>
    </row>
    <row r="108" spans="2:9" ht="34.5" customHeight="1">
      <c r="B108" s="165">
        <v>400</v>
      </c>
      <c r="C108" s="33" t="s">
        <v>172</v>
      </c>
      <c r="D108" s="183" t="s">
        <v>434</v>
      </c>
      <c r="E108" s="266"/>
      <c r="F108" s="266"/>
      <c r="G108" s="266"/>
      <c r="H108" s="267"/>
      <c r="I108" s="180"/>
    </row>
    <row r="109" spans="2:9" ht="34.5" customHeight="1">
      <c r="B109" s="165">
        <v>401</v>
      </c>
      <c r="C109" s="33" t="s">
        <v>435</v>
      </c>
      <c r="D109" s="183" t="s">
        <v>436</v>
      </c>
      <c r="E109" s="266"/>
      <c r="F109" s="266"/>
      <c r="G109" s="266"/>
      <c r="H109" s="267"/>
      <c r="I109" s="180"/>
    </row>
    <row r="110" spans="2:9" ht="34.5" customHeight="1">
      <c r="B110" s="165">
        <v>403</v>
      </c>
      <c r="C110" s="33" t="s">
        <v>173</v>
      </c>
      <c r="D110" s="183" t="s">
        <v>437</v>
      </c>
      <c r="E110" s="266"/>
      <c r="F110" s="266"/>
      <c r="G110" s="266"/>
      <c r="H110" s="267"/>
      <c r="I110" s="180"/>
    </row>
    <row r="111" spans="2:9" ht="34.5" customHeight="1">
      <c r="B111" s="165">
        <v>404</v>
      </c>
      <c r="C111" s="33" t="s">
        <v>174</v>
      </c>
      <c r="D111" s="183" t="s">
        <v>438</v>
      </c>
      <c r="E111" s="266">
        <v>7400</v>
      </c>
      <c r="F111" s="266">
        <v>7400</v>
      </c>
      <c r="G111" s="266">
        <v>6800</v>
      </c>
      <c r="H111" s="267">
        <v>6000</v>
      </c>
      <c r="I111" s="180"/>
    </row>
    <row r="112" spans="2:9" ht="34.5" customHeight="1">
      <c r="B112" s="165">
        <v>405</v>
      </c>
      <c r="C112" s="33" t="s">
        <v>439</v>
      </c>
      <c r="D112" s="183" t="s">
        <v>440</v>
      </c>
      <c r="E112" s="266"/>
      <c r="F112" s="266"/>
      <c r="G112" s="266"/>
      <c r="H112" s="267"/>
      <c r="I112" s="180"/>
    </row>
    <row r="113" spans="2:9" ht="34.5" customHeight="1">
      <c r="B113" s="165" t="s">
        <v>175</v>
      </c>
      <c r="C113" s="33" t="s">
        <v>176</v>
      </c>
      <c r="D113" s="183" t="s">
        <v>441</v>
      </c>
      <c r="E113" s="266"/>
      <c r="F113" s="266"/>
      <c r="G113" s="266"/>
      <c r="H113" s="267"/>
      <c r="I113" s="180"/>
    </row>
    <row r="114" spans="2:9" ht="34.5" customHeight="1">
      <c r="B114" s="167">
        <v>41</v>
      </c>
      <c r="C114" s="32" t="s">
        <v>442</v>
      </c>
      <c r="D114" s="183" t="s">
        <v>443</v>
      </c>
      <c r="E114" s="266"/>
      <c r="F114" s="266"/>
      <c r="G114" s="266"/>
      <c r="H114" s="267"/>
      <c r="I114" s="180"/>
    </row>
    <row r="115" spans="2:9" ht="34.5" customHeight="1">
      <c r="B115" s="165">
        <v>410</v>
      </c>
      <c r="C115" s="33" t="s">
        <v>177</v>
      </c>
      <c r="D115" s="183" t="s">
        <v>444</v>
      </c>
      <c r="E115" s="266"/>
      <c r="F115" s="266"/>
      <c r="G115" s="266"/>
      <c r="H115" s="267"/>
      <c r="I115" s="180"/>
    </row>
    <row r="116" spans="2:9" ht="34.5" customHeight="1">
      <c r="B116" s="165">
        <v>411</v>
      </c>
      <c r="C116" s="33" t="s">
        <v>178</v>
      </c>
      <c r="D116" s="183" t="s">
        <v>445</v>
      </c>
      <c r="E116" s="266"/>
      <c r="F116" s="266"/>
      <c r="G116" s="266"/>
      <c r="H116" s="267"/>
      <c r="I116" s="180"/>
    </row>
    <row r="117" spans="2:9" ht="34.5" customHeight="1">
      <c r="B117" s="165">
        <v>412</v>
      </c>
      <c r="C117" s="33" t="s">
        <v>446</v>
      </c>
      <c r="D117" s="183" t="s">
        <v>447</v>
      </c>
      <c r="E117" s="266"/>
      <c r="F117" s="266"/>
      <c r="G117" s="266"/>
      <c r="H117" s="267"/>
      <c r="I117" s="180"/>
    </row>
    <row r="118" spans="2:9" ht="34.5" customHeight="1">
      <c r="B118" s="165">
        <v>413</v>
      </c>
      <c r="C118" s="33" t="s">
        <v>448</v>
      </c>
      <c r="D118" s="183" t="s">
        <v>449</v>
      </c>
      <c r="E118" s="266"/>
      <c r="F118" s="266"/>
      <c r="G118" s="266"/>
      <c r="H118" s="267"/>
      <c r="I118" s="180"/>
    </row>
    <row r="119" spans="2:9" ht="34.5" customHeight="1">
      <c r="B119" s="165">
        <v>414</v>
      </c>
      <c r="C119" s="33" t="s">
        <v>450</v>
      </c>
      <c r="D119" s="183" t="s">
        <v>451</v>
      </c>
      <c r="E119" s="266"/>
      <c r="F119" s="266"/>
      <c r="G119" s="266"/>
      <c r="H119" s="267"/>
      <c r="I119" s="180"/>
    </row>
    <row r="120" spans="2:9" ht="34.5" customHeight="1">
      <c r="B120" s="165">
        <v>415</v>
      </c>
      <c r="C120" s="33" t="s">
        <v>452</v>
      </c>
      <c r="D120" s="183" t="s">
        <v>453</v>
      </c>
      <c r="E120" s="266"/>
      <c r="F120" s="266"/>
      <c r="G120" s="266"/>
      <c r="H120" s="267"/>
      <c r="I120" s="180"/>
    </row>
    <row r="121" spans="2:9" ht="34.5" customHeight="1">
      <c r="B121" s="165">
        <v>416</v>
      </c>
      <c r="C121" s="33" t="s">
        <v>454</v>
      </c>
      <c r="D121" s="183" t="s">
        <v>455</v>
      </c>
      <c r="E121" s="266"/>
      <c r="F121" s="266"/>
      <c r="G121" s="266"/>
      <c r="H121" s="267"/>
      <c r="I121" s="180"/>
    </row>
    <row r="122" spans="2:9" ht="34.5" customHeight="1">
      <c r="B122" s="165">
        <v>419</v>
      </c>
      <c r="C122" s="33" t="s">
        <v>456</v>
      </c>
      <c r="D122" s="183" t="s">
        <v>457</v>
      </c>
      <c r="E122" s="266"/>
      <c r="F122" s="266"/>
      <c r="G122" s="266"/>
      <c r="H122" s="267"/>
      <c r="I122" s="180"/>
    </row>
    <row r="123" spans="2:9" ht="34.5" customHeight="1">
      <c r="B123" s="167">
        <v>498</v>
      </c>
      <c r="C123" s="32" t="s">
        <v>458</v>
      </c>
      <c r="D123" s="183" t="s">
        <v>459</v>
      </c>
      <c r="E123" s="266"/>
      <c r="F123" s="266"/>
      <c r="G123" s="266"/>
      <c r="H123" s="267"/>
      <c r="I123" s="180"/>
    </row>
    <row r="124" spans="2:9" ht="34.5" customHeight="1">
      <c r="B124" s="167" t="s">
        <v>460</v>
      </c>
      <c r="C124" s="32" t="s">
        <v>461</v>
      </c>
      <c r="D124" s="183" t="s">
        <v>462</v>
      </c>
      <c r="E124" s="266">
        <v>23526</v>
      </c>
      <c r="F124" s="266">
        <v>21979</v>
      </c>
      <c r="G124" s="266">
        <v>22090</v>
      </c>
      <c r="H124" s="267">
        <f>H133+H141+H142+H143+H144</f>
        <v>23160</v>
      </c>
      <c r="I124" s="180"/>
    </row>
    <row r="125" spans="2:9" ht="34.5" customHeight="1">
      <c r="B125" s="167">
        <v>42</v>
      </c>
      <c r="C125" s="32" t="s">
        <v>463</v>
      </c>
      <c r="D125" s="183" t="s">
        <v>464</v>
      </c>
      <c r="E125" s="266"/>
      <c r="F125" s="266"/>
      <c r="G125" s="266"/>
      <c r="H125" s="267"/>
      <c r="I125" s="180"/>
    </row>
    <row r="126" spans="2:9" ht="34.5" customHeight="1">
      <c r="B126" s="165">
        <v>420</v>
      </c>
      <c r="C126" s="33" t="s">
        <v>465</v>
      </c>
      <c r="D126" s="183" t="s">
        <v>466</v>
      </c>
      <c r="E126" s="266"/>
      <c r="F126" s="266"/>
      <c r="G126" s="266"/>
      <c r="H126" s="267"/>
      <c r="I126" s="180"/>
    </row>
    <row r="127" spans="2:9" ht="34.5" customHeight="1">
      <c r="B127" s="165">
        <v>421</v>
      </c>
      <c r="C127" s="33" t="s">
        <v>467</v>
      </c>
      <c r="D127" s="183" t="s">
        <v>468</v>
      </c>
      <c r="E127" s="266"/>
      <c r="F127" s="266"/>
      <c r="G127" s="266"/>
      <c r="H127" s="267"/>
      <c r="I127" s="180"/>
    </row>
    <row r="128" spans="2:9" ht="34.5" customHeight="1">
      <c r="B128" s="165">
        <v>422</v>
      </c>
      <c r="C128" s="33" t="s">
        <v>381</v>
      </c>
      <c r="D128" s="183" t="s">
        <v>469</v>
      </c>
      <c r="E128" s="266"/>
      <c r="F128" s="266"/>
      <c r="G128" s="266"/>
      <c r="H128" s="268"/>
      <c r="I128" s="181"/>
    </row>
    <row r="129" spans="2:8" ht="34.5" customHeight="1">
      <c r="B129" s="165">
        <v>423</v>
      </c>
      <c r="C129" s="33" t="s">
        <v>383</v>
      </c>
      <c r="D129" s="183" t="s">
        <v>470</v>
      </c>
      <c r="E129" s="266"/>
      <c r="F129" s="266"/>
      <c r="G129" s="266"/>
      <c r="H129" s="268"/>
    </row>
    <row r="130" spans="2:8" ht="34.5" customHeight="1">
      <c r="B130" s="165">
        <v>427</v>
      </c>
      <c r="C130" s="33" t="s">
        <v>471</v>
      </c>
      <c r="D130" s="183" t="s">
        <v>472</v>
      </c>
      <c r="E130" s="266"/>
      <c r="F130" s="266"/>
      <c r="G130" s="266"/>
      <c r="H130" s="268"/>
    </row>
    <row r="131" spans="2:8" ht="34.5" customHeight="1">
      <c r="B131" s="165" t="s">
        <v>473</v>
      </c>
      <c r="C131" s="33" t="s">
        <v>474</v>
      </c>
      <c r="D131" s="183" t="s">
        <v>475</v>
      </c>
      <c r="E131" s="266"/>
      <c r="F131" s="266"/>
      <c r="G131" s="266"/>
      <c r="H131" s="268"/>
    </row>
    <row r="132" spans="2:8" ht="34.5" customHeight="1">
      <c r="B132" s="167">
        <v>430</v>
      </c>
      <c r="C132" s="32" t="s">
        <v>476</v>
      </c>
      <c r="D132" s="183" t="s">
        <v>477</v>
      </c>
      <c r="E132" s="266"/>
      <c r="F132" s="266"/>
      <c r="G132" s="266"/>
      <c r="H132" s="268"/>
    </row>
    <row r="133" spans="2:8" ht="34.5" customHeight="1">
      <c r="B133" s="167" t="s">
        <v>478</v>
      </c>
      <c r="C133" s="32" t="s">
        <v>479</v>
      </c>
      <c r="D133" s="183" t="s">
        <v>480</v>
      </c>
      <c r="E133" s="266">
        <v>11256</v>
      </c>
      <c r="F133" s="266">
        <v>10159</v>
      </c>
      <c r="G133" s="266">
        <v>9900</v>
      </c>
      <c r="H133" s="268">
        <f>H138</f>
        <v>11000</v>
      </c>
    </row>
    <row r="134" spans="2:8" ht="34.5" customHeight="1">
      <c r="B134" s="165">
        <v>431</v>
      </c>
      <c r="C134" s="33" t="s">
        <v>481</v>
      </c>
      <c r="D134" s="183" t="s">
        <v>482</v>
      </c>
      <c r="E134" s="266"/>
      <c r="F134" s="266"/>
      <c r="G134" s="266"/>
      <c r="H134" s="268"/>
    </row>
    <row r="135" spans="2:8" ht="34.5" customHeight="1">
      <c r="B135" s="165">
        <v>432</v>
      </c>
      <c r="C135" s="33" t="s">
        <v>483</v>
      </c>
      <c r="D135" s="183" t="s">
        <v>484</v>
      </c>
      <c r="E135" s="266"/>
      <c r="F135" s="266"/>
      <c r="G135" s="266"/>
      <c r="H135" s="268"/>
    </row>
    <row r="136" spans="2:8" ht="34.5" customHeight="1">
      <c r="B136" s="165">
        <v>433</v>
      </c>
      <c r="C136" s="33" t="s">
        <v>485</v>
      </c>
      <c r="D136" s="183" t="s">
        <v>486</v>
      </c>
      <c r="E136" s="266"/>
      <c r="F136" s="266"/>
      <c r="G136" s="266"/>
      <c r="H136" s="268"/>
    </row>
    <row r="137" spans="2:8" ht="34.5" customHeight="1">
      <c r="B137" s="165">
        <v>434</v>
      </c>
      <c r="C137" s="33" t="s">
        <v>487</v>
      </c>
      <c r="D137" s="183" t="s">
        <v>488</v>
      </c>
      <c r="E137" s="266"/>
      <c r="F137" s="266"/>
      <c r="G137" s="266"/>
      <c r="H137" s="268"/>
    </row>
    <row r="138" spans="2:8" ht="34.5" customHeight="1">
      <c r="B138" s="165">
        <v>435</v>
      </c>
      <c r="C138" s="33" t="s">
        <v>489</v>
      </c>
      <c r="D138" s="183" t="s">
        <v>490</v>
      </c>
      <c r="E138" s="266">
        <v>11256</v>
      </c>
      <c r="F138" s="266">
        <v>10159</v>
      </c>
      <c r="G138" s="266">
        <v>9900</v>
      </c>
      <c r="H138" s="268">
        <v>11000</v>
      </c>
    </row>
    <row r="139" spans="2:8" ht="34.5" customHeight="1">
      <c r="B139" s="165">
        <v>436</v>
      </c>
      <c r="C139" s="33" t="s">
        <v>491</v>
      </c>
      <c r="D139" s="183" t="s">
        <v>492</v>
      </c>
      <c r="E139" s="266"/>
      <c r="F139" s="266"/>
      <c r="G139" s="266"/>
      <c r="H139" s="268"/>
    </row>
    <row r="140" spans="2:8" ht="34.5" customHeight="1">
      <c r="B140" s="165">
        <v>439</v>
      </c>
      <c r="C140" s="33" t="s">
        <v>493</v>
      </c>
      <c r="D140" s="183" t="s">
        <v>494</v>
      </c>
      <c r="E140" s="266"/>
      <c r="F140" s="266"/>
      <c r="G140" s="266"/>
      <c r="H140" s="268"/>
    </row>
    <row r="141" spans="2:8" ht="34.5" customHeight="1">
      <c r="B141" s="167" t="s">
        <v>495</v>
      </c>
      <c r="C141" s="32" t="s">
        <v>496</v>
      </c>
      <c r="D141" s="183" t="s">
        <v>497</v>
      </c>
      <c r="E141" s="266">
        <v>11000</v>
      </c>
      <c r="F141" s="266">
        <v>10500</v>
      </c>
      <c r="G141" s="266">
        <v>11000</v>
      </c>
      <c r="H141" s="268">
        <v>10900</v>
      </c>
    </row>
    <row r="142" spans="2:8" ht="34.5" customHeight="1">
      <c r="B142" s="167">
        <v>47</v>
      </c>
      <c r="C142" s="32" t="s">
        <v>498</v>
      </c>
      <c r="D142" s="183" t="s">
        <v>499</v>
      </c>
      <c r="E142" s="266">
        <v>850</v>
      </c>
      <c r="F142" s="266">
        <v>900</v>
      </c>
      <c r="G142" s="266">
        <v>800</v>
      </c>
      <c r="H142" s="268">
        <v>900</v>
      </c>
    </row>
    <row r="143" spans="2:8" ht="34.5" customHeight="1">
      <c r="B143" s="167">
        <v>48</v>
      </c>
      <c r="C143" s="32" t="s">
        <v>500</v>
      </c>
      <c r="D143" s="183" t="s">
        <v>501</v>
      </c>
      <c r="E143" s="266">
        <v>300</v>
      </c>
      <c r="F143" s="266">
        <v>300</v>
      </c>
      <c r="G143" s="266">
        <v>300</v>
      </c>
      <c r="H143" s="268">
        <v>280</v>
      </c>
    </row>
    <row r="144" spans="2:8" ht="34.5" customHeight="1">
      <c r="B144" s="167" t="s">
        <v>179</v>
      </c>
      <c r="C144" s="32" t="s">
        <v>502</v>
      </c>
      <c r="D144" s="183" t="s">
        <v>503</v>
      </c>
      <c r="E144" s="266">
        <v>120</v>
      </c>
      <c r="F144" s="266">
        <v>120</v>
      </c>
      <c r="G144" s="266">
        <v>90</v>
      </c>
      <c r="H144" s="268">
        <v>80</v>
      </c>
    </row>
    <row r="145" spans="2:8" ht="53.25" customHeight="1">
      <c r="B145" s="167"/>
      <c r="C145" s="32" t="s">
        <v>504</v>
      </c>
      <c r="D145" s="183" t="s">
        <v>505</v>
      </c>
      <c r="E145" s="266"/>
      <c r="F145" s="266"/>
      <c r="G145" s="266"/>
      <c r="H145" s="268"/>
    </row>
    <row r="146" spans="2:8" ht="34.5" customHeight="1">
      <c r="B146" s="167"/>
      <c r="C146" s="32" t="s">
        <v>506</v>
      </c>
      <c r="D146" s="183" t="s">
        <v>507</v>
      </c>
      <c r="E146" s="266">
        <v>96705</v>
      </c>
      <c r="F146" s="266">
        <v>94158</v>
      </c>
      <c r="G146" s="266">
        <v>93669</v>
      </c>
      <c r="H146" s="268">
        <f>H106+H124+H123+H83</f>
        <v>93972</v>
      </c>
    </row>
    <row r="147" spans="2:8" ht="34.5" customHeight="1" thickBot="1">
      <c r="B147" s="168">
        <v>89</v>
      </c>
      <c r="C147" s="169" t="s">
        <v>508</v>
      </c>
      <c r="D147" s="185" t="s">
        <v>509</v>
      </c>
      <c r="E147" s="269">
        <v>14012</v>
      </c>
      <c r="F147" s="269">
        <v>14012</v>
      </c>
      <c r="G147" s="269">
        <v>14012</v>
      </c>
      <c r="H147" s="270">
        <v>14012</v>
      </c>
    </row>
    <row r="149" spans="2:4" ht="15.75">
      <c r="B149" s="1"/>
      <c r="C149" s="1"/>
      <c r="D149" s="1"/>
    </row>
    <row r="150" spans="2:4" ht="18.75">
      <c r="B150" s="1"/>
      <c r="C150" s="1"/>
      <c r="D150" s="176"/>
    </row>
  </sheetData>
  <sheetProtection/>
  <mergeCells count="9">
    <mergeCell ref="G6:G7"/>
    <mergeCell ref="B3:H3"/>
    <mergeCell ref="H6:H7"/>
    <mergeCell ref="E5:H5"/>
    <mergeCell ref="C5:C7"/>
    <mergeCell ref="B5:B7"/>
    <mergeCell ref="D5:D7"/>
    <mergeCell ref="E6:E7"/>
    <mergeCell ref="F6:F7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portrait" paperSize="9" scale="40" r:id="rId1"/>
  <ignoredErrors>
    <ignoredError sqref="D10:D147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B2:I86"/>
  <sheetViews>
    <sheetView showGridLines="0" zoomScale="70" zoomScaleNormal="70" zoomScalePageLayoutView="0" workbookViewId="0" topLeftCell="A85">
      <selection activeCell="G66" sqref="G66"/>
    </sheetView>
  </sheetViews>
  <sheetFormatPr defaultColWidth="9.140625" defaultRowHeight="12.75"/>
  <cols>
    <col min="1" max="1" width="5.00390625" style="1" customWidth="1"/>
    <col min="2" max="2" width="18.421875" style="1" customWidth="1"/>
    <col min="3" max="3" width="103.00390625" style="1" bestFit="1" customWidth="1"/>
    <col min="4" max="4" width="22.28125" style="1" customWidth="1"/>
    <col min="5" max="8" width="25.7109375" style="0" customWidth="1"/>
    <col min="9" max="9" width="14.8515625" style="1" customWidth="1"/>
    <col min="10" max="10" width="9.140625" style="1" customWidth="1"/>
    <col min="11" max="11" width="12.28125" style="1" customWidth="1"/>
    <col min="12" max="12" width="13.421875" style="1" customWidth="1"/>
    <col min="13" max="16384" width="9.140625" style="1" customWidth="1"/>
  </cols>
  <sheetData>
    <row r="2" ht="42" customHeight="1">
      <c r="H2" s="509" t="s">
        <v>694</v>
      </c>
    </row>
    <row r="3" ht="15.75">
      <c r="B3" s="132"/>
    </row>
    <row r="4" spans="2:8" ht="27" customHeight="1">
      <c r="B4" s="782" t="s">
        <v>793</v>
      </c>
      <c r="C4" s="782"/>
      <c r="D4" s="782"/>
      <c r="E4" s="782"/>
      <c r="F4" s="782"/>
      <c r="G4" s="782"/>
      <c r="H4" s="782"/>
    </row>
    <row r="5" spans="5:8" ht="32.25" customHeight="1" hidden="1" thickBot="1">
      <c r="E5" s="1"/>
      <c r="F5" s="1"/>
      <c r="G5" s="1"/>
      <c r="H5" s="1"/>
    </row>
    <row r="6" spans="5:8" ht="15.75" customHeight="1" hidden="1">
      <c r="E6" s="1"/>
      <c r="F6" s="1"/>
      <c r="G6" s="1"/>
      <c r="H6" s="1"/>
    </row>
    <row r="7" spans="5:8" ht="24.75" customHeight="1" thickBot="1">
      <c r="E7" s="27"/>
      <c r="F7" s="27"/>
      <c r="G7" s="27"/>
      <c r="H7" s="215" t="s">
        <v>611</v>
      </c>
    </row>
    <row r="8" spans="2:8" ht="44.25" customHeight="1">
      <c r="B8" s="783" t="s">
        <v>578</v>
      </c>
      <c r="C8" s="785" t="s">
        <v>700</v>
      </c>
      <c r="D8" s="787" t="s">
        <v>579</v>
      </c>
      <c r="E8" s="836" t="s">
        <v>180</v>
      </c>
      <c r="F8" s="837"/>
      <c r="G8" s="837"/>
      <c r="H8" s="838"/>
    </row>
    <row r="9" spans="2:8" ht="56.25" customHeight="1" thickBot="1">
      <c r="B9" s="784"/>
      <c r="C9" s="786"/>
      <c r="D9" s="788"/>
      <c r="E9" s="153" t="s">
        <v>794</v>
      </c>
      <c r="F9" s="153" t="s">
        <v>795</v>
      </c>
      <c r="G9" s="153" t="s">
        <v>796</v>
      </c>
      <c r="H9" s="154" t="s">
        <v>797</v>
      </c>
    </row>
    <row r="10" spans="2:8" s="135" customFormat="1" ht="21" customHeight="1">
      <c r="B10" s="133">
        <v>1</v>
      </c>
      <c r="C10" s="134">
        <v>2</v>
      </c>
      <c r="D10" s="148">
        <v>3</v>
      </c>
      <c r="E10" s="29">
        <v>4</v>
      </c>
      <c r="F10" s="29">
        <v>5</v>
      </c>
      <c r="G10" s="29">
        <v>6</v>
      </c>
      <c r="H10" s="30">
        <v>7</v>
      </c>
    </row>
    <row r="11" spans="2:8" s="138" customFormat="1" ht="34.5" customHeight="1">
      <c r="B11" s="403"/>
      <c r="C11" s="398" t="s">
        <v>222</v>
      </c>
      <c r="D11" s="149"/>
      <c r="E11" s="257"/>
      <c r="F11" s="257"/>
      <c r="G11" s="257"/>
      <c r="H11" s="259"/>
    </row>
    <row r="12" spans="2:8" s="139" customFormat="1" ht="34.5" customHeight="1">
      <c r="B12" s="404" t="s">
        <v>223</v>
      </c>
      <c r="C12" s="399" t="s">
        <v>224</v>
      </c>
      <c r="D12" s="227">
        <v>1001</v>
      </c>
      <c r="E12" s="257">
        <f>E13+E20+E28</f>
        <v>49292</v>
      </c>
      <c r="F12" s="257">
        <f>F13+F20+F28</f>
        <v>78652</v>
      </c>
      <c r="G12" s="257">
        <f>G13+G20+G28</f>
        <v>104089</v>
      </c>
      <c r="H12" s="259">
        <f>H13+H20+H28</f>
        <v>145384</v>
      </c>
    </row>
    <row r="13" spans="2:8" s="138" customFormat="1" ht="34.5" customHeight="1">
      <c r="B13" s="404">
        <v>60</v>
      </c>
      <c r="C13" s="399" t="s">
        <v>225</v>
      </c>
      <c r="D13" s="227">
        <v>1002</v>
      </c>
      <c r="E13" s="257">
        <f>E18</f>
        <v>24225</v>
      </c>
      <c r="F13" s="257">
        <f>F18</f>
        <v>29450</v>
      </c>
      <c r="G13" s="257">
        <f>G18</f>
        <v>30874</v>
      </c>
      <c r="H13" s="259">
        <f>H18</f>
        <v>47500</v>
      </c>
    </row>
    <row r="14" spans="2:8" s="138" customFormat="1" ht="34.5" customHeight="1">
      <c r="B14" s="405">
        <v>600</v>
      </c>
      <c r="C14" s="400" t="s">
        <v>226</v>
      </c>
      <c r="D14" s="408">
        <v>1003</v>
      </c>
      <c r="E14" s="257"/>
      <c r="F14" s="257"/>
      <c r="G14" s="257"/>
      <c r="H14" s="259"/>
    </row>
    <row r="15" spans="2:8" s="138" customFormat="1" ht="34.5" customHeight="1">
      <c r="B15" s="405">
        <v>601</v>
      </c>
      <c r="C15" s="400" t="s">
        <v>227</v>
      </c>
      <c r="D15" s="408">
        <v>1004</v>
      </c>
      <c r="E15" s="257"/>
      <c r="F15" s="257"/>
      <c r="G15" s="257"/>
      <c r="H15" s="259"/>
    </row>
    <row r="16" spans="2:8" s="138" customFormat="1" ht="34.5" customHeight="1">
      <c r="B16" s="405">
        <v>602</v>
      </c>
      <c r="C16" s="400" t="s">
        <v>228</v>
      </c>
      <c r="D16" s="408">
        <v>1005</v>
      </c>
      <c r="E16" s="257"/>
      <c r="F16" s="257"/>
      <c r="G16" s="257"/>
      <c r="H16" s="259"/>
    </row>
    <row r="17" spans="2:8" s="138" customFormat="1" ht="34.5" customHeight="1">
      <c r="B17" s="405">
        <v>603</v>
      </c>
      <c r="C17" s="400" t="s">
        <v>229</v>
      </c>
      <c r="D17" s="408">
        <v>1006</v>
      </c>
      <c r="E17" s="257"/>
      <c r="F17" s="257"/>
      <c r="G17" s="257"/>
      <c r="H17" s="259"/>
    </row>
    <row r="18" spans="2:8" s="138" customFormat="1" ht="34.5" customHeight="1">
      <c r="B18" s="405">
        <v>604</v>
      </c>
      <c r="C18" s="400" t="s">
        <v>230</v>
      </c>
      <c r="D18" s="408">
        <v>1007</v>
      </c>
      <c r="E18" s="257">
        <v>24225</v>
      </c>
      <c r="F18" s="257">
        <v>29450</v>
      </c>
      <c r="G18" s="257">
        <v>30874</v>
      </c>
      <c r="H18" s="259">
        <v>47500</v>
      </c>
    </row>
    <row r="19" spans="2:8" s="138" customFormat="1" ht="34.5" customHeight="1">
      <c r="B19" s="405">
        <v>605</v>
      </c>
      <c r="C19" s="400" t="s">
        <v>231</v>
      </c>
      <c r="D19" s="408">
        <v>1008</v>
      </c>
      <c r="E19" s="257"/>
      <c r="F19" s="257"/>
      <c r="G19" s="257"/>
      <c r="H19" s="259"/>
    </row>
    <row r="20" spans="2:8" s="138" customFormat="1" ht="34.5" customHeight="1">
      <c r="B20" s="404">
        <v>61</v>
      </c>
      <c r="C20" s="399" t="s">
        <v>232</v>
      </c>
      <c r="D20" s="227">
        <v>1009</v>
      </c>
      <c r="E20" s="257">
        <f>E25</f>
        <v>24717</v>
      </c>
      <c r="F20" s="257">
        <f>F25</f>
        <v>48502</v>
      </c>
      <c r="G20" s="257">
        <f>G25</f>
        <v>72115</v>
      </c>
      <c r="H20" s="259">
        <f>H25</f>
        <v>96514</v>
      </c>
    </row>
    <row r="21" spans="2:8" s="138" customFormat="1" ht="34.5" customHeight="1">
      <c r="B21" s="405">
        <v>610</v>
      </c>
      <c r="C21" s="400" t="s">
        <v>233</v>
      </c>
      <c r="D21" s="408">
        <v>1010</v>
      </c>
      <c r="E21" s="257"/>
      <c r="F21" s="257"/>
      <c r="G21" s="257"/>
      <c r="H21" s="259"/>
    </row>
    <row r="22" spans="2:8" s="138" customFormat="1" ht="34.5" customHeight="1">
      <c r="B22" s="405">
        <v>611</v>
      </c>
      <c r="C22" s="400" t="s">
        <v>234</v>
      </c>
      <c r="D22" s="408">
        <v>1011</v>
      </c>
      <c r="E22" s="257"/>
      <c r="F22" s="257"/>
      <c r="G22" s="257"/>
      <c r="H22" s="259"/>
    </row>
    <row r="23" spans="2:8" s="138" customFormat="1" ht="34.5" customHeight="1">
      <c r="B23" s="405">
        <v>612</v>
      </c>
      <c r="C23" s="400" t="s">
        <v>235</v>
      </c>
      <c r="D23" s="408">
        <v>1012</v>
      </c>
      <c r="E23" s="257"/>
      <c r="F23" s="257"/>
      <c r="G23" s="257"/>
      <c r="H23" s="259"/>
    </row>
    <row r="24" spans="2:8" s="138" customFormat="1" ht="34.5" customHeight="1">
      <c r="B24" s="405">
        <v>613</v>
      </c>
      <c r="C24" s="400" t="s">
        <v>236</v>
      </c>
      <c r="D24" s="408">
        <v>1013</v>
      </c>
      <c r="E24" s="257"/>
      <c r="F24" s="257"/>
      <c r="G24" s="257"/>
      <c r="H24" s="259"/>
    </row>
    <row r="25" spans="2:8" s="138" customFormat="1" ht="34.5" customHeight="1">
      <c r="B25" s="405">
        <v>614</v>
      </c>
      <c r="C25" s="400" t="s">
        <v>237</v>
      </c>
      <c r="D25" s="408">
        <v>1014</v>
      </c>
      <c r="E25" s="257">
        <v>24717</v>
      </c>
      <c r="F25" s="257">
        <v>48502</v>
      </c>
      <c r="G25" s="257">
        <v>72115</v>
      </c>
      <c r="H25" s="259">
        <v>96514</v>
      </c>
    </row>
    <row r="26" spans="2:8" s="138" customFormat="1" ht="34.5" customHeight="1">
      <c r="B26" s="405">
        <v>615</v>
      </c>
      <c r="C26" s="400" t="s">
        <v>238</v>
      </c>
      <c r="D26" s="408">
        <v>1015</v>
      </c>
      <c r="E26" s="257"/>
      <c r="F26" s="257"/>
      <c r="G26" s="257"/>
      <c r="H26" s="259"/>
    </row>
    <row r="27" spans="2:8" s="138" customFormat="1" ht="34.5" customHeight="1">
      <c r="B27" s="405">
        <v>64</v>
      </c>
      <c r="C27" s="399" t="s">
        <v>239</v>
      </c>
      <c r="D27" s="227">
        <v>1016</v>
      </c>
      <c r="E27" s="257"/>
      <c r="F27" s="257"/>
      <c r="G27" s="257"/>
      <c r="H27" s="259"/>
    </row>
    <row r="28" spans="2:8" s="138" customFormat="1" ht="34.5" customHeight="1">
      <c r="B28" s="405">
        <v>65</v>
      </c>
      <c r="C28" s="399" t="s">
        <v>240</v>
      </c>
      <c r="D28" s="408">
        <v>1017</v>
      </c>
      <c r="E28" s="257">
        <v>350</v>
      </c>
      <c r="F28" s="257">
        <v>700</v>
      </c>
      <c r="G28" s="257">
        <v>1100</v>
      </c>
      <c r="H28" s="259">
        <v>1370</v>
      </c>
    </row>
    <row r="29" spans="2:8" s="138" customFormat="1" ht="34.5" customHeight="1">
      <c r="B29" s="404"/>
      <c r="C29" s="399" t="s">
        <v>241</v>
      </c>
      <c r="D29" s="161"/>
      <c r="E29" s="257"/>
      <c r="F29" s="257"/>
      <c r="G29" s="257"/>
      <c r="H29" s="259"/>
    </row>
    <row r="30" spans="2:8" s="138" customFormat="1" ht="39.75" customHeight="1">
      <c r="B30" s="404" t="s">
        <v>242</v>
      </c>
      <c r="C30" s="399" t="s">
        <v>243</v>
      </c>
      <c r="D30" s="227">
        <v>1018</v>
      </c>
      <c r="E30" s="257">
        <f>E31+E35+E36+E37+E38+E39+E41</f>
        <v>46521</v>
      </c>
      <c r="F30" s="257">
        <f>F31+F35+F36+F37+F38+F39+F41</f>
        <v>76556</v>
      </c>
      <c r="G30" s="257">
        <f>G31+G35+G36+G37+G38+G39+G41</f>
        <v>103942</v>
      </c>
      <c r="H30" s="259">
        <f>H31-H32+H35+H36+H37+H38+H39+H40+H41</f>
        <v>145372</v>
      </c>
    </row>
    <row r="31" spans="2:8" s="138" customFormat="1" ht="34.5" customHeight="1">
      <c r="B31" s="405">
        <v>50</v>
      </c>
      <c r="C31" s="400" t="s">
        <v>244</v>
      </c>
      <c r="D31" s="408">
        <v>1019</v>
      </c>
      <c r="E31" s="257">
        <v>18919</v>
      </c>
      <c r="F31" s="257">
        <v>23000</v>
      </c>
      <c r="G31" s="257">
        <v>24113</v>
      </c>
      <c r="H31" s="259">
        <v>37096</v>
      </c>
    </row>
    <row r="32" spans="2:8" s="138" customFormat="1" ht="34.5" customHeight="1">
      <c r="B32" s="405">
        <v>62</v>
      </c>
      <c r="C32" s="400" t="s">
        <v>245</v>
      </c>
      <c r="D32" s="408">
        <v>1020</v>
      </c>
      <c r="E32" s="257"/>
      <c r="F32" s="257"/>
      <c r="G32" s="257"/>
      <c r="H32" s="259">
        <v>600</v>
      </c>
    </row>
    <row r="33" spans="2:8" s="138" customFormat="1" ht="34.5" customHeight="1">
      <c r="B33" s="405">
        <v>630</v>
      </c>
      <c r="C33" s="400" t="s">
        <v>246</v>
      </c>
      <c r="D33" s="408">
        <v>1021</v>
      </c>
      <c r="E33" s="257"/>
      <c r="F33" s="257"/>
      <c r="G33" s="257"/>
      <c r="H33" s="259"/>
    </row>
    <row r="34" spans="2:8" s="138" customFormat="1" ht="34.5" customHeight="1">
      <c r="B34" s="405">
        <v>631</v>
      </c>
      <c r="C34" s="400" t="s">
        <v>247</v>
      </c>
      <c r="D34" s="408">
        <v>1022</v>
      </c>
      <c r="E34" s="257"/>
      <c r="F34" s="257"/>
      <c r="G34" s="257"/>
      <c r="H34" s="259"/>
    </row>
    <row r="35" spans="2:8" s="138" customFormat="1" ht="34.5" customHeight="1">
      <c r="B35" s="405" t="s">
        <v>121</v>
      </c>
      <c r="C35" s="400" t="s">
        <v>248</v>
      </c>
      <c r="D35" s="408">
        <v>1023</v>
      </c>
      <c r="E35" s="257">
        <v>2600</v>
      </c>
      <c r="F35" s="257">
        <v>4300</v>
      </c>
      <c r="G35" s="257">
        <v>6400</v>
      </c>
      <c r="H35" s="259">
        <v>8790</v>
      </c>
    </row>
    <row r="36" spans="2:8" s="138" customFormat="1" ht="34.5" customHeight="1">
      <c r="B36" s="405">
        <v>513</v>
      </c>
      <c r="C36" s="400" t="s">
        <v>249</v>
      </c>
      <c r="D36" s="408">
        <v>1024</v>
      </c>
      <c r="E36" s="257">
        <v>3500</v>
      </c>
      <c r="F36" s="257">
        <v>6000</v>
      </c>
      <c r="G36" s="257">
        <v>8800</v>
      </c>
      <c r="H36" s="259">
        <v>12040</v>
      </c>
    </row>
    <row r="37" spans="2:8" s="138" customFormat="1" ht="34.5" customHeight="1">
      <c r="B37" s="405">
        <v>52</v>
      </c>
      <c r="C37" s="400" t="s">
        <v>250</v>
      </c>
      <c r="D37" s="408">
        <v>1025</v>
      </c>
      <c r="E37" s="257">
        <v>14402</v>
      </c>
      <c r="F37" s="257">
        <v>29066</v>
      </c>
      <c r="G37" s="257">
        <v>44029</v>
      </c>
      <c r="H37" s="259">
        <v>59116</v>
      </c>
    </row>
    <row r="38" spans="2:8" s="138" customFormat="1" ht="34.5" customHeight="1">
      <c r="B38" s="405">
        <v>53</v>
      </c>
      <c r="C38" s="400" t="s">
        <v>251</v>
      </c>
      <c r="D38" s="408">
        <v>1026</v>
      </c>
      <c r="E38" s="257">
        <v>2900</v>
      </c>
      <c r="F38" s="257">
        <v>5700</v>
      </c>
      <c r="G38" s="257">
        <v>8000</v>
      </c>
      <c r="H38" s="259">
        <v>11335</v>
      </c>
    </row>
    <row r="39" spans="2:8" s="138" customFormat="1" ht="34.5" customHeight="1">
      <c r="B39" s="405">
        <v>540</v>
      </c>
      <c r="C39" s="400" t="s">
        <v>252</v>
      </c>
      <c r="D39" s="408">
        <v>1027</v>
      </c>
      <c r="E39" s="257">
        <v>1500</v>
      </c>
      <c r="F39" s="257">
        <v>3000</v>
      </c>
      <c r="G39" s="257">
        <v>4500</v>
      </c>
      <c r="H39" s="259">
        <v>6000</v>
      </c>
    </row>
    <row r="40" spans="2:8" s="138" customFormat="1" ht="34.5" customHeight="1">
      <c r="B40" s="405" t="s">
        <v>122</v>
      </c>
      <c r="C40" s="400" t="s">
        <v>253</v>
      </c>
      <c r="D40" s="408">
        <v>1028</v>
      </c>
      <c r="E40" s="257"/>
      <c r="F40" s="257"/>
      <c r="G40" s="257"/>
      <c r="H40" s="259">
        <v>600</v>
      </c>
    </row>
    <row r="41" spans="2:8" s="140" customFormat="1" ht="34.5" customHeight="1">
      <c r="B41" s="405">
        <v>55</v>
      </c>
      <c r="C41" s="400" t="s">
        <v>254</v>
      </c>
      <c r="D41" s="408">
        <v>1029</v>
      </c>
      <c r="E41" s="257">
        <v>2700</v>
      </c>
      <c r="F41" s="257">
        <v>5490</v>
      </c>
      <c r="G41" s="257">
        <v>8100</v>
      </c>
      <c r="H41" s="259">
        <v>10995</v>
      </c>
    </row>
    <row r="42" spans="2:8" s="140" customFormat="1" ht="34.5" customHeight="1">
      <c r="B42" s="404"/>
      <c r="C42" s="399" t="s">
        <v>255</v>
      </c>
      <c r="D42" s="227">
        <v>1030</v>
      </c>
      <c r="E42" s="257">
        <f>E12-E30</f>
        <v>2771</v>
      </c>
      <c r="F42" s="257">
        <f>F12-F30</f>
        <v>2096</v>
      </c>
      <c r="G42" s="257">
        <f>G12-G30</f>
        <v>147</v>
      </c>
      <c r="H42" s="259">
        <f>H12-H30</f>
        <v>12</v>
      </c>
    </row>
    <row r="43" spans="2:8" s="140" customFormat="1" ht="34.5" customHeight="1">
      <c r="B43" s="404"/>
      <c r="C43" s="399" t="s">
        <v>256</v>
      </c>
      <c r="D43" s="227">
        <v>1031</v>
      </c>
      <c r="E43" s="257"/>
      <c r="F43" s="257"/>
      <c r="G43" s="257"/>
      <c r="H43" s="259"/>
    </row>
    <row r="44" spans="2:8" s="140" customFormat="1" ht="34.5" customHeight="1">
      <c r="B44" s="404">
        <v>66</v>
      </c>
      <c r="C44" s="399" t="s">
        <v>257</v>
      </c>
      <c r="D44" s="227">
        <v>1032</v>
      </c>
      <c r="E44" s="257"/>
      <c r="F44" s="257"/>
      <c r="G44" s="257"/>
      <c r="H44" s="259"/>
    </row>
    <row r="45" spans="2:8" s="140" customFormat="1" ht="34.5" customHeight="1">
      <c r="B45" s="404" t="s">
        <v>258</v>
      </c>
      <c r="C45" s="399" t="s">
        <v>259</v>
      </c>
      <c r="D45" s="227">
        <v>1033</v>
      </c>
      <c r="E45" s="257">
        <f>E50</f>
        <v>150</v>
      </c>
      <c r="F45" s="257">
        <f>F50</f>
        <v>300</v>
      </c>
      <c r="G45" s="257">
        <f>G50</f>
        <v>450</v>
      </c>
      <c r="H45" s="259">
        <f>H50</f>
        <v>600</v>
      </c>
    </row>
    <row r="46" spans="2:8" s="140" customFormat="1" ht="34.5" customHeight="1">
      <c r="B46" s="405">
        <v>660</v>
      </c>
      <c r="C46" s="400" t="s">
        <v>260</v>
      </c>
      <c r="D46" s="408">
        <v>1034</v>
      </c>
      <c r="E46" s="257"/>
      <c r="F46" s="257"/>
      <c r="G46" s="257"/>
      <c r="H46" s="259"/>
    </row>
    <row r="47" spans="2:8" s="140" customFormat="1" ht="34.5" customHeight="1">
      <c r="B47" s="405">
        <v>661</v>
      </c>
      <c r="C47" s="400" t="s">
        <v>261</v>
      </c>
      <c r="D47" s="408">
        <v>1035</v>
      </c>
      <c r="E47" s="257"/>
      <c r="F47" s="257"/>
      <c r="G47" s="257"/>
      <c r="H47" s="259"/>
    </row>
    <row r="48" spans="2:8" s="140" customFormat="1" ht="34.5" customHeight="1">
      <c r="B48" s="405">
        <v>665</v>
      </c>
      <c r="C48" s="400" t="s">
        <v>262</v>
      </c>
      <c r="D48" s="408">
        <v>1036</v>
      </c>
      <c r="E48" s="257"/>
      <c r="F48" s="257"/>
      <c r="G48" s="257"/>
      <c r="H48" s="259"/>
    </row>
    <row r="49" spans="2:8" s="140" customFormat="1" ht="34.5" customHeight="1">
      <c r="B49" s="405">
        <v>669</v>
      </c>
      <c r="C49" s="400" t="s">
        <v>263</v>
      </c>
      <c r="D49" s="408">
        <v>1037</v>
      </c>
      <c r="E49" s="257"/>
      <c r="F49" s="257"/>
      <c r="G49" s="257"/>
      <c r="H49" s="259"/>
    </row>
    <row r="50" spans="2:8" s="140" customFormat="1" ht="34.5" customHeight="1">
      <c r="B50" s="404">
        <v>662</v>
      </c>
      <c r="C50" s="399" t="s">
        <v>264</v>
      </c>
      <c r="D50" s="227">
        <v>1038</v>
      </c>
      <c r="E50" s="257">
        <v>150</v>
      </c>
      <c r="F50" s="257">
        <v>300</v>
      </c>
      <c r="G50" s="257">
        <v>450</v>
      </c>
      <c r="H50" s="259">
        <v>600</v>
      </c>
    </row>
    <row r="51" spans="2:8" s="140" customFormat="1" ht="34.5" customHeight="1">
      <c r="B51" s="404" t="s">
        <v>123</v>
      </c>
      <c r="C51" s="399" t="s">
        <v>265</v>
      </c>
      <c r="D51" s="227">
        <v>1039</v>
      </c>
      <c r="E51" s="257"/>
      <c r="F51" s="257"/>
      <c r="G51" s="257"/>
      <c r="H51" s="259"/>
    </row>
    <row r="52" spans="2:8" s="140" customFormat="1" ht="34.5" customHeight="1">
      <c r="B52" s="404">
        <v>56</v>
      </c>
      <c r="C52" s="399" t="s">
        <v>266</v>
      </c>
      <c r="D52" s="227">
        <v>1040</v>
      </c>
      <c r="E52" s="257"/>
      <c r="F52" s="257"/>
      <c r="G52" s="257"/>
      <c r="H52" s="259"/>
    </row>
    <row r="53" spans="2:8" ht="34.5" customHeight="1">
      <c r="B53" s="404" t="s">
        <v>267</v>
      </c>
      <c r="C53" s="399" t="s">
        <v>580</v>
      </c>
      <c r="D53" s="227">
        <v>1041</v>
      </c>
      <c r="E53" s="257"/>
      <c r="F53" s="257"/>
      <c r="G53" s="257"/>
      <c r="H53" s="259"/>
    </row>
    <row r="54" spans="2:8" ht="34.5" customHeight="1">
      <c r="B54" s="405">
        <v>560</v>
      </c>
      <c r="C54" s="400" t="s">
        <v>124</v>
      </c>
      <c r="D54" s="408">
        <v>1042</v>
      </c>
      <c r="E54" s="257"/>
      <c r="F54" s="257"/>
      <c r="G54" s="257"/>
      <c r="H54" s="259"/>
    </row>
    <row r="55" spans="2:8" ht="34.5" customHeight="1">
      <c r="B55" s="405">
        <v>561</v>
      </c>
      <c r="C55" s="400" t="s">
        <v>125</v>
      </c>
      <c r="D55" s="408">
        <v>1043</v>
      </c>
      <c r="E55" s="257"/>
      <c r="F55" s="257"/>
      <c r="G55" s="257"/>
      <c r="H55" s="259"/>
    </row>
    <row r="56" spans="2:8" ht="34.5" customHeight="1">
      <c r="B56" s="405">
        <v>565</v>
      </c>
      <c r="C56" s="400" t="s">
        <v>268</v>
      </c>
      <c r="D56" s="408">
        <v>1044</v>
      </c>
      <c r="E56" s="257"/>
      <c r="F56" s="257"/>
      <c r="G56" s="257"/>
      <c r="H56" s="259"/>
    </row>
    <row r="57" spans="2:8" ht="34.5" customHeight="1">
      <c r="B57" s="405" t="s">
        <v>126</v>
      </c>
      <c r="C57" s="400" t="s">
        <v>269</v>
      </c>
      <c r="D57" s="408">
        <v>1045</v>
      </c>
      <c r="E57" s="257"/>
      <c r="F57" s="257"/>
      <c r="G57" s="257"/>
      <c r="H57" s="259"/>
    </row>
    <row r="58" spans="2:8" ht="34.5" customHeight="1">
      <c r="B58" s="405">
        <v>562</v>
      </c>
      <c r="C58" s="399" t="s">
        <v>270</v>
      </c>
      <c r="D58" s="227">
        <v>1046</v>
      </c>
      <c r="E58" s="257">
        <v>50</v>
      </c>
      <c r="F58" s="257">
        <v>70</v>
      </c>
      <c r="G58" s="257">
        <v>90</v>
      </c>
      <c r="H58" s="259">
        <v>100</v>
      </c>
    </row>
    <row r="59" spans="2:8" ht="34.5" customHeight="1">
      <c r="B59" s="404" t="s">
        <v>271</v>
      </c>
      <c r="C59" s="399" t="s">
        <v>272</v>
      </c>
      <c r="D59" s="227">
        <v>1047</v>
      </c>
      <c r="E59" s="257"/>
      <c r="F59" s="257"/>
      <c r="G59" s="257"/>
      <c r="H59" s="259"/>
    </row>
    <row r="60" spans="2:8" ht="34.5" customHeight="1">
      <c r="B60" s="404"/>
      <c r="C60" s="399" t="s">
        <v>273</v>
      </c>
      <c r="D60" s="227">
        <v>1048</v>
      </c>
      <c r="E60" s="257">
        <f>E50-E58</f>
        <v>100</v>
      </c>
      <c r="F60" s="257">
        <f>F50-F58</f>
        <v>230</v>
      </c>
      <c r="G60" s="257">
        <f>G50-G58</f>
        <v>360</v>
      </c>
      <c r="H60" s="259">
        <f>H45-H58</f>
        <v>500</v>
      </c>
    </row>
    <row r="61" spans="2:8" ht="34.5" customHeight="1">
      <c r="B61" s="404"/>
      <c r="C61" s="399" t="s">
        <v>274</v>
      </c>
      <c r="D61" s="227">
        <v>1049</v>
      </c>
      <c r="E61" s="257"/>
      <c r="F61" s="257"/>
      <c r="G61" s="257"/>
      <c r="H61" s="259"/>
    </row>
    <row r="62" spans="2:8" ht="34.5" customHeight="1">
      <c r="B62" s="405" t="s">
        <v>127</v>
      </c>
      <c r="C62" s="400" t="s">
        <v>275</v>
      </c>
      <c r="D62" s="408">
        <v>1050</v>
      </c>
      <c r="E62" s="257"/>
      <c r="F62" s="257"/>
      <c r="G62" s="257">
        <v>50</v>
      </c>
      <c r="H62" s="259">
        <v>100</v>
      </c>
    </row>
    <row r="63" spans="2:8" ht="34.5" customHeight="1">
      <c r="B63" s="405" t="s">
        <v>128</v>
      </c>
      <c r="C63" s="400" t="s">
        <v>276</v>
      </c>
      <c r="D63" s="408">
        <v>1051</v>
      </c>
      <c r="E63" s="257"/>
      <c r="F63" s="257"/>
      <c r="G63" s="257"/>
      <c r="H63" s="259">
        <v>300</v>
      </c>
    </row>
    <row r="64" spans="2:9" ht="34.5" customHeight="1">
      <c r="B64" s="404" t="s">
        <v>277</v>
      </c>
      <c r="C64" s="399" t="s">
        <v>278</v>
      </c>
      <c r="D64" s="227">
        <v>1052</v>
      </c>
      <c r="E64" s="257">
        <v>100</v>
      </c>
      <c r="F64" s="257">
        <v>200</v>
      </c>
      <c r="G64" s="257">
        <v>400</v>
      </c>
      <c r="H64" s="259">
        <v>610</v>
      </c>
      <c r="I64" s="714"/>
    </row>
    <row r="65" spans="2:8" ht="34.5" customHeight="1">
      <c r="B65" s="404" t="s">
        <v>129</v>
      </c>
      <c r="C65" s="399" t="s">
        <v>279</v>
      </c>
      <c r="D65" s="227">
        <v>1053</v>
      </c>
      <c r="E65" s="257">
        <v>100</v>
      </c>
      <c r="F65" s="257">
        <v>150</v>
      </c>
      <c r="G65" s="257">
        <v>390</v>
      </c>
      <c r="H65" s="259">
        <v>600</v>
      </c>
    </row>
    <row r="66" spans="2:8" ht="34.5" customHeight="1">
      <c r="B66" s="405"/>
      <c r="C66" s="400" t="s">
        <v>280</v>
      </c>
      <c r="D66" s="408">
        <v>1054</v>
      </c>
      <c r="E66" s="257">
        <f>E42+E60+E64-E65</f>
        <v>2871</v>
      </c>
      <c r="F66" s="257">
        <f>F42+F45-F58+F64-F65</f>
        <v>2376</v>
      </c>
      <c r="G66" s="257">
        <f>G42+G60+G62+G64-G65</f>
        <v>567</v>
      </c>
      <c r="H66" s="259">
        <f>H42+H60+H62-H63+H64-H65</f>
        <v>322</v>
      </c>
    </row>
    <row r="67" spans="2:8" ht="34.5" customHeight="1">
      <c r="B67" s="405"/>
      <c r="C67" s="400" t="s">
        <v>281</v>
      </c>
      <c r="D67" s="408">
        <v>1055</v>
      </c>
      <c r="E67" s="257"/>
      <c r="F67" s="257"/>
      <c r="G67" s="257"/>
      <c r="H67" s="259"/>
    </row>
    <row r="68" spans="2:8" ht="34.5" customHeight="1">
      <c r="B68" s="405" t="s">
        <v>282</v>
      </c>
      <c r="C68" s="400" t="s">
        <v>283</v>
      </c>
      <c r="D68" s="408">
        <v>1056</v>
      </c>
      <c r="E68" s="257"/>
      <c r="F68" s="257"/>
      <c r="G68" s="257"/>
      <c r="H68" s="259"/>
    </row>
    <row r="69" spans="2:8" ht="34.5" customHeight="1">
      <c r="B69" s="405" t="s">
        <v>284</v>
      </c>
      <c r="C69" s="400" t="s">
        <v>285</v>
      </c>
      <c r="D69" s="408">
        <v>1057</v>
      </c>
      <c r="E69" s="257"/>
      <c r="F69" s="257"/>
      <c r="G69" s="257"/>
      <c r="H69" s="259"/>
    </row>
    <row r="70" spans="2:8" ht="34.5" customHeight="1">
      <c r="B70" s="404"/>
      <c r="C70" s="399" t="s">
        <v>286</v>
      </c>
      <c r="D70" s="227">
        <v>1058</v>
      </c>
      <c r="E70" s="257">
        <f>E42+E60+E64-E65</f>
        <v>2871</v>
      </c>
      <c r="F70" s="257">
        <f>F42+F50-F58+F64-F65</f>
        <v>2376</v>
      </c>
      <c r="G70" s="257">
        <f>G66</f>
        <v>567</v>
      </c>
      <c r="H70" s="259">
        <f>H66</f>
        <v>322</v>
      </c>
    </row>
    <row r="71" spans="2:8" ht="34.5" customHeight="1">
      <c r="B71" s="404"/>
      <c r="C71" s="399" t="s">
        <v>287</v>
      </c>
      <c r="D71" s="227">
        <v>1059</v>
      </c>
      <c r="E71" s="257"/>
      <c r="F71" s="257"/>
      <c r="G71" s="257"/>
      <c r="H71" s="259"/>
    </row>
    <row r="72" spans="2:8" ht="34.5" customHeight="1">
      <c r="B72" s="405"/>
      <c r="C72" s="400" t="s">
        <v>288</v>
      </c>
      <c r="D72" s="408"/>
      <c r="E72" s="257"/>
      <c r="F72" s="257"/>
      <c r="G72" s="257"/>
      <c r="H72" s="259"/>
    </row>
    <row r="73" spans="2:8" ht="34.5" customHeight="1">
      <c r="B73" s="405">
        <v>721</v>
      </c>
      <c r="C73" s="400" t="s">
        <v>289</v>
      </c>
      <c r="D73" s="408">
        <v>1060</v>
      </c>
      <c r="E73" s="257"/>
      <c r="F73" s="257"/>
      <c r="G73" s="257"/>
      <c r="H73" s="259"/>
    </row>
    <row r="74" spans="2:8" ht="34.5" customHeight="1">
      <c r="B74" s="405" t="s">
        <v>290</v>
      </c>
      <c r="C74" s="400" t="s">
        <v>291</v>
      </c>
      <c r="D74" s="408">
        <v>1061</v>
      </c>
      <c r="E74" s="257"/>
      <c r="F74" s="257"/>
      <c r="G74" s="257"/>
      <c r="H74" s="259"/>
    </row>
    <row r="75" spans="2:8" ht="34.5" customHeight="1">
      <c r="B75" s="405" t="s">
        <v>290</v>
      </c>
      <c r="C75" s="400" t="s">
        <v>292</v>
      </c>
      <c r="D75" s="408">
        <v>1062</v>
      </c>
      <c r="E75" s="257"/>
      <c r="F75" s="257"/>
      <c r="G75" s="257"/>
      <c r="H75" s="259"/>
    </row>
    <row r="76" spans="2:8" ht="34.5" customHeight="1">
      <c r="B76" s="405">
        <v>723</v>
      </c>
      <c r="C76" s="400" t="s">
        <v>293</v>
      </c>
      <c r="D76" s="408">
        <v>1063</v>
      </c>
      <c r="E76" s="257"/>
      <c r="F76" s="257"/>
      <c r="G76" s="257"/>
      <c r="H76" s="259"/>
    </row>
    <row r="77" spans="2:8" ht="34.5" customHeight="1">
      <c r="B77" s="404"/>
      <c r="C77" s="399" t="s">
        <v>581</v>
      </c>
      <c r="D77" s="227">
        <v>1064</v>
      </c>
      <c r="E77" s="257"/>
      <c r="F77" s="257"/>
      <c r="G77" s="257"/>
      <c r="H77" s="259"/>
    </row>
    <row r="78" spans="2:8" ht="34.5" customHeight="1">
      <c r="B78" s="404"/>
      <c r="C78" s="399" t="s">
        <v>582</v>
      </c>
      <c r="D78" s="227">
        <v>1065</v>
      </c>
      <c r="E78" s="257"/>
      <c r="F78" s="257"/>
      <c r="G78" s="257"/>
      <c r="H78" s="259"/>
    </row>
    <row r="79" spans="2:8" ht="34.5" customHeight="1">
      <c r="B79" s="405"/>
      <c r="C79" s="400" t="s">
        <v>294</v>
      </c>
      <c r="D79" s="408">
        <v>1066</v>
      </c>
      <c r="E79" s="335"/>
      <c r="F79" s="335"/>
      <c r="G79" s="335"/>
      <c r="H79" s="336"/>
    </row>
    <row r="80" spans="2:8" ht="34.5" customHeight="1">
      <c r="B80" s="405"/>
      <c r="C80" s="400" t="s">
        <v>295</v>
      </c>
      <c r="D80" s="408">
        <v>1067</v>
      </c>
      <c r="E80" s="335"/>
      <c r="F80" s="335"/>
      <c r="G80" s="335"/>
      <c r="H80" s="336"/>
    </row>
    <row r="81" spans="2:8" ht="34.5" customHeight="1">
      <c r="B81" s="405"/>
      <c r="C81" s="400" t="s">
        <v>583</v>
      </c>
      <c r="D81" s="408">
        <v>1068</v>
      </c>
      <c r="E81" s="348"/>
      <c r="F81" s="335"/>
      <c r="G81" s="337"/>
      <c r="H81" s="336"/>
    </row>
    <row r="82" spans="2:8" ht="34.5" customHeight="1">
      <c r="B82" s="405"/>
      <c r="C82" s="400" t="s">
        <v>584</v>
      </c>
      <c r="D82" s="408">
        <v>1069</v>
      </c>
      <c r="E82" s="349"/>
      <c r="F82" s="350"/>
      <c r="G82" s="338"/>
      <c r="H82" s="339"/>
    </row>
    <row r="83" spans="2:8" ht="34.5" customHeight="1">
      <c r="B83" s="405"/>
      <c r="C83" s="400" t="s">
        <v>585</v>
      </c>
      <c r="D83" s="408"/>
      <c r="E83" s="351"/>
      <c r="F83" s="352"/>
      <c r="G83" s="340"/>
      <c r="H83" s="336"/>
    </row>
    <row r="84" spans="2:8" ht="34.5" customHeight="1">
      <c r="B84" s="406"/>
      <c r="C84" s="401" t="s">
        <v>96</v>
      </c>
      <c r="D84" s="408">
        <v>1070</v>
      </c>
      <c r="E84" s="353"/>
      <c r="F84" s="353"/>
      <c r="G84" s="341"/>
      <c r="H84" s="342"/>
    </row>
    <row r="85" spans="2:8" ht="34.5" customHeight="1" thickBot="1">
      <c r="B85" s="407"/>
      <c r="C85" s="402" t="s">
        <v>296</v>
      </c>
      <c r="D85" s="409">
        <v>1071</v>
      </c>
      <c r="E85" s="343"/>
      <c r="F85" s="354"/>
      <c r="G85" s="343"/>
      <c r="H85" s="344"/>
    </row>
    <row r="86" ht="54" customHeight="1">
      <c r="D86" s="147"/>
    </row>
  </sheetData>
  <sheetProtection/>
  <mergeCells count="5">
    <mergeCell ref="B8:B9"/>
    <mergeCell ref="C8:C9"/>
    <mergeCell ref="D8:D9"/>
    <mergeCell ref="E8:H8"/>
    <mergeCell ref="B4:H4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Trezor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zepp</dc:creator>
  <cp:keywords/>
  <dc:description/>
  <cp:lastModifiedBy>User</cp:lastModifiedBy>
  <cp:lastPrinted>2020-11-27T13:01:49Z</cp:lastPrinted>
  <dcterms:created xsi:type="dcterms:W3CDTF">2013-03-07T07:52:21Z</dcterms:created>
  <dcterms:modified xsi:type="dcterms:W3CDTF">2020-12-21T05:50:48Z</dcterms:modified>
  <cp:category/>
  <cp:version/>
  <cp:contentType/>
  <cp:contentStatus/>
</cp:coreProperties>
</file>